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Ч ПЛАН" sheetId="1" r:id="rId1"/>
    <sheet name="СДБВ" sheetId="2" r:id="rId2"/>
  </sheets>
  <definedNames>
    <definedName name="Excel_BuiltIn_Print_Area" localSheetId="0">'УЧ ПЛАН'!$A$1:$V$64</definedName>
    <definedName name="_xlnm.Print_Area" localSheetId="0">'УЧ ПЛАН'!$A$1:$V$64</definedName>
  </definedNames>
  <calcPr fullCalcOnLoad="1"/>
</workbook>
</file>

<file path=xl/sharedStrings.xml><?xml version="1.0" encoding="utf-8"?>
<sst xmlns="http://schemas.openxmlformats.org/spreadsheetml/2006/main" count="198" uniqueCount="154">
  <si>
    <t>индекс</t>
  </si>
  <si>
    <t>Наименование циклов, разделов, дисциплин, профессиональных модулей, МДК, практик</t>
  </si>
  <si>
    <t>Формы промежуточной аттетации</t>
  </si>
  <si>
    <t>домашние контрольные работы (семестр)</t>
  </si>
  <si>
    <t>ВСЕГО</t>
  </si>
  <si>
    <t>Учебная нагрузка обучающихся (час.)</t>
  </si>
  <si>
    <t>Распределение обязательной нагрузки по курсам и семестрам (час.в сем)</t>
  </si>
  <si>
    <t>зачеты</t>
  </si>
  <si>
    <t>экзамены</t>
  </si>
  <si>
    <t>самостоятельная работа</t>
  </si>
  <si>
    <t>Во взаимодействии с преподавателем</t>
  </si>
  <si>
    <t>По УД и МДК</t>
  </si>
  <si>
    <t>практики</t>
  </si>
  <si>
    <t>консультации</t>
  </si>
  <si>
    <t>промежуточная аттестация</t>
  </si>
  <si>
    <t>1 курс</t>
  </si>
  <si>
    <t>2 курс</t>
  </si>
  <si>
    <t>3 курс</t>
  </si>
  <si>
    <t>всего учебных занятий</t>
  </si>
  <si>
    <t>теоретического обучения</t>
  </si>
  <si>
    <t>лабораторных и практических занятий</t>
  </si>
  <si>
    <t>курсовых работ (пректов)</t>
  </si>
  <si>
    <t>1 сем   17 нед.</t>
  </si>
  <si>
    <t>март</t>
  </si>
  <si>
    <t>июнь</t>
  </si>
  <si>
    <t>2 сем   24 нед.</t>
  </si>
  <si>
    <t>3 сем   17 нед.</t>
  </si>
  <si>
    <t>4 сем   24 нед.</t>
  </si>
  <si>
    <t>5 сем   17 нед.</t>
  </si>
  <si>
    <t>6 сем   6 нед.</t>
  </si>
  <si>
    <t>ОГСЭ.00</t>
  </si>
  <si>
    <t>Общий гуманитарный и социально-экономитческий цикл</t>
  </si>
  <si>
    <t>ОГСЭ.01</t>
  </si>
  <si>
    <t>Основы философии</t>
  </si>
  <si>
    <t>2c-ДЗ</t>
  </si>
  <si>
    <t>ОГСЭ.02</t>
  </si>
  <si>
    <t>История</t>
  </si>
  <si>
    <t>2с-Э</t>
  </si>
  <si>
    <t>ОГСЭ.03</t>
  </si>
  <si>
    <t>Иностранный язык в профессиональной деятельности</t>
  </si>
  <si>
    <t>5с-ДЗ</t>
  </si>
  <si>
    <t>ОГСЭ.04</t>
  </si>
  <si>
    <t>Физическая культура</t>
  </si>
  <si>
    <t>4с-ДЗ</t>
  </si>
  <si>
    <t>2,3,4</t>
  </si>
  <si>
    <t>ОГСЭ.05</t>
  </si>
  <si>
    <t>Психология общения</t>
  </si>
  <si>
    <t>3с-ДЗ</t>
  </si>
  <si>
    <t>ЕН.00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</si>
  <si>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</si>
  <si>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</si>
  <si>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</si>
  <si>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</si>
  <si>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</si>
  <si>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2с-ДЗ</t>
  </si>
  <si>
    <t>П.00</t>
  </si>
  <si>
    <t>Профессиональный цикл</t>
  </si>
  <si>
    <t>15</t>
  </si>
  <si>
    <t>ОП.00</t>
  </si>
  <si>
    <t xml:space="preserve">Общепрофессиональный цикл </t>
  </si>
  <si>
    <t>ОП.01</t>
  </si>
  <si>
    <t>Экономика организации</t>
  </si>
  <si>
    <t>ОП.02</t>
  </si>
  <si>
    <t>Финансы, денежное обращение и кредит</t>
  </si>
  <si>
    <t>3с-Э</t>
  </si>
  <si>
    <t>ОП.03</t>
  </si>
  <si>
    <t>Налоги и налогообложение</t>
  </si>
  <si>
    <t>5с-Э</t>
  </si>
  <si>
    <t>ОП.04</t>
  </si>
  <si>
    <t>Основы бухгалтерского учета</t>
  </si>
  <si>
    <t>ОП.05</t>
  </si>
  <si>
    <t>Аудит</t>
  </si>
  <si>
    <t>ОП.06</t>
  </si>
  <si>
    <t>Документационное обеспечение управления</t>
  </si>
  <si>
    <t>ОП.07</t>
  </si>
  <si>
    <t>Основы предпринимательской деятельности</t>
  </si>
  <si>
    <t>5</t>
  </si>
  <si>
    <t>ОП.08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</si>
  <si>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</si>
  <si>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2</t>
  </si>
  <si>
    <t>ОП.09</t>
  </si>
  <si>
    <t>Статистика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</si>
  <si>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</si>
  <si>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</si>
  <si>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</si>
  <si>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</si>
  <si>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</si>
  <si>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Документирование хозяйственных операций и ведение бухгалтерского учета активов организации</t>
  </si>
  <si>
    <t>1</t>
  </si>
  <si>
    <t>Экзамен по модулю</t>
  </si>
  <si>
    <r>
      <rPr>
        <sz val="10"/>
        <rFont val="Times New Roman"/>
        <family val="1"/>
      </rPr>
      <t>2с-Э</t>
    </r>
    <r>
      <rPr>
        <sz val="9"/>
        <rFont val="Times New Roman"/>
        <family val="1"/>
      </rPr>
      <t>м</t>
    </r>
  </si>
  <si>
    <t>МДК01.01</t>
  </si>
  <si>
    <t>Практические основы бухгалтерского учета активов организации</t>
  </si>
  <si>
    <t>ПП.01</t>
  </si>
  <si>
    <t>Производственная практика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</si>
  <si>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</si>
  <si>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</si>
  <si>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r>
      <rPr>
        <sz val="10"/>
        <rFont val="Times New Roman"/>
        <family val="1"/>
      </rPr>
      <t>4с-Э</t>
    </r>
    <r>
      <rPr>
        <sz val="9"/>
        <rFont val="Times New Roman"/>
        <family val="1"/>
      </rPr>
      <t>м</t>
    </r>
  </si>
  <si>
    <t>МДК02.01</t>
  </si>
  <si>
    <t>Практические основы бухгалтерского учета источников формирования активов организации</t>
  </si>
  <si>
    <t>4с-Э</t>
  </si>
  <si>
    <t>МДК02.02</t>
  </si>
  <si>
    <t>Бухгалтерская технология проведения и оформления инвентаризации</t>
  </si>
  <si>
    <t>ПП.02</t>
  </si>
  <si>
    <t>ПМ.03</t>
  </si>
  <si>
    <t>Проведение расчетов с бюджетом и внебюджетными фондами</t>
  </si>
  <si>
    <t>МДК03.01</t>
  </si>
  <si>
    <t>Организация расчетов с бюджетом и внебюджетными фондами</t>
  </si>
  <si>
    <t>ПП.03</t>
  </si>
  <si>
    <t>ПМ.04</t>
  </si>
  <si>
    <t>Составление и использование бухгалтерской  отчетности</t>
  </si>
  <si>
    <r>
      <rPr>
        <sz val="10"/>
        <rFont val="Times New Roman"/>
        <family val="1"/>
      </rPr>
      <t>5с-Э</t>
    </r>
    <r>
      <rPr>
        <sz val="9"/>
        <rFont val="Times New Roman"/>
        <family val="1"/>
      </rPr>
      <t>м</t>
    </r>
  </si>
  <si>
    <t>МДК04.01</t>
  </si>
  <si>
    <t>Технология составления бухгалтерской отчетности</t>
  </si>
  <si>
    <t>МДК04.02</t>
  </si>
  <si>
    <t>Основы анализа бухгалтерской  отчетности</t>
  </si>
  <si>
    <t>ПП.04</t>
  </si>
  <si>
    <t>ПМ.05</t>
  </si>
  <si>
    <t>Выполнение работ по профессии 23369 Кассир</t>
  </si>
  <si>
    <t>Экзамен квалификационный</t>
  </si>
  <si>
    <r>
      <rPr>
        <sz val="10"/>
        <rFont val="Times New Roman"/>
        <family val="1"/>
      </rPr>
      <t>3с-Э</t>
    </r>
    <r>
      <rPr>
        <sz val="9"/>
        <rFont val="Times New Roman"/>
        <family val="1"/>
      </rPr>
      <t>к</t>
    </r>
  </si>
  <si>
    <t>МДК05.01</t>
  </si>
  <si>
    <t>Технология выполнения работ по профессии Кассир</t>
  </si>
  <si>
    <t>УП.05</t>
  </si>
  <si>
    <t>Учебная практика</t>
  </si>
  <si>
    <t>ПП.05</t>
  </si>
  <si>
    <t>Самостоятельная работа</t>
  </si>
  <si>
    <t>ПДП</t>
  </si>
  <si>
    <t>Преддипломная практика</t>
  </si>
  <si>
    <t>ГИА.00</t>
  </si>
  <si>
    <t>Государственная (итоговая) аттестация</t>
  </si>
  <si>
    <t xml:space="preserve">Всего </t>
  </si>
  <si>
    <t xml:space="preserve">
Государственная (итоговая) аттестация
1. Программа обучения по специальности 
1.1. Дипломный проект (работа)
Выполнение дипломного проекта (работы) с 15.04.2024 по 13.05.2024 (всего 4 нед.)
Защита дипломного проекта (работы) с 14.05.2024 по 21.05.2024 
(всего 1 нед.)
</t>
  </si>
  <si>
    <t>Всего</t>
  </si>
  <si>
    <t>УД, МДК</t>
  </si>
  <si>
    <t>УП</t>
  </si>
  <si>
    <t>ПП</t>
  </si>
  <si>
    <t>КОНСУЛЬТАЦИИ</t>
  </si>
  <si>
    <t>ЭКЗАМЕНЫ</t>
  </si>
  <si>
    <t>СР</t>
  </si>
  <si>
    <t>ГИА</t>
  </si>
  <si>
    <t>Э (количество)</t>
  </si>
  <si>
    <t>ДЗ (количество)</t>
  </si>
  <si>
    <t>2. Сводные данные по бюджету времени (в часах)</t>
  </si>
  <si>
    <t>Курсы</t>
  </si>
  <si>
    <t>Обучение по дисциплинам и междисциплинарным курсам</t>
  </si>
  <si>
    <t>Промежуточная аттестация</t>
  </si>
  <si>
    <t>Государственная итоговая аттестация</t>
  </si>
  <si>
    <t>Каникулы (нед)</t>
  </si>
  <si>
    <t>по профилю специальности</t>
  </si>
  <si>
    <t>преддипломная</t>
  </si>
  <si>
    <r>
      <rPr>
        <sz val="14"/>
        <color indexed="8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курс</t>
    </r>
  </si>
  <si>
    <r>
      <rPr>
        <sz val="14"/>
        <color indexed="8"/>
        <rFont val="Times New Roman"/>
        <family val="1"/>
      </rPr>
      <t xml:space="preserve">II </t>
    </r>
    <r>
      <rPr>
        <sz val="10"/>
        <color indexed="8"/>
        <rFont val="Times New Roman"/>
        <family val="1"/>
      </rPr>
      <t>курс</t>
    </r>
  </si>
  <si>
    <r>
      <rPr>
        <sz val="14"/>
        <color indexed="8"/>
        <rFont val="Times New Roman"/>
        <family val="1"/>
      </rPr>
      <t>III</t>
    </r>
    <r>
      <rPr>
        <sz val="10"/>
        <color indexed="8"/>
        <rFont val="Times New Roman"/>
        <family val="1"/>
      </rPr>
      <t xml:space="preserve"> курс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</si>
</sst>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6" fillId="0" borderId="0" xfId="52" applyFont="1">
      <alignment/>
      <protection/>
    </xf>
    <xf numFmtId="0" fontId="0" fillId="0" borderId="0" xfId="52">
      <alignment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wrapText="1"/>
      <protection/>
    </xf>
    <xf numFmtId="0" fontId="18" fillId="0" borderId="10" xfId="52" applyFont="1" applyBorder="1" applyAlignment="1">
      <alignment horizontal="center" vertical="top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view="pageBreakPreview" zoomScaleSheetLayoutView="100" zoomScalePageLayoutView="0" workbookViewId="0" topLeftCell="E1">
      <pane ySplit="5" topLeftCell="A30" activePane="bottomLeft" state="frozen"/>
      <selection pane="topLeft" activeCell="E1" sqref="E1"/>
      <selection pane="bottomLeft" activeCell="A55" sqref="A55:G64"/>
    </sheetView>
  </sheetViews>
  <sheetFormatPr defaultColWidth="9.00390625" defaultRowHeight="12.75"/>
  <cols>
    <col min="1" max="1" width="9.140625" style="1" customWidth="1"/>
    <col min="2" max="2" width="27.421875" style="2" customWidth="1"/>
    <col min="3" max="20" width="7.7109375" style="3" customWidth="1"/>
    <col min="21" max="22" width="7.7109375" style="4" customWidth="1"/>
    <col min="23" max="24" width="9.00390625" style="4" customWidth="1"/>
    <col min="25" max="16384" width="9.00390625" style="3" customWidth="1"/>
  </cols>
  <sheetData>
    <row r="1" spans="1:22" ht="48" customHeight="1">
      <c r="A1" s="53" t="s">
        <v>0</v>
      </c>
      <c r="B1" s="54" t="s">
        <v>1</v>
      </c>
      <c r="C1" s="55" t="s">
        <v>2</v>
      </c>
      <c r="D1" s="55"/>
      <c r="E1" s="56" t="s">
        <v>3</v>
      </c>
      <c r="F1" s="57" t="s">
        <v>4</v>
      </c>
      <c r="G1" s="58" t="s">
        <v>5</v>
      </c>
      <c r="H1" s="58"/>
      <c r="I1" s="58"/>
      <c r="J1" s="58"/>
      <c r="K1" s="58"/>
      <c r="L1" s="58"/>
      <c r="M1" s="58"/>
      <c r="N1" s="58"/>
      <c r="O1" s="58" t="s">
        <v>6</v>
      </c>
      <c r="P1" s="58"/>
      <c r="Q1" s="58"/>
      <c r="R1" s="58"/>
      <c r="S1" s="58"/>
      <c r="T1" s="58"/>
      <c r="U1" s="58"/>
      <c r="V1" s="58"/>
    </row>
    <row r="2" spans="1:22" ht="16.5" customHeight="1">
      <c r="A2" s="53"/>
      <c r="B2" s="54"/>
      <c r="C2" s="56" t="s">
        <v>7</v>
      </c>
      <c r="D2" s="56" t="s">
        <v>8</v>
      </c>
      <c r="E2" s="56"/>
      <c r="F2" s="57"/>
      <c r="G2" s="56" t="s">
        <v>9</v>
      </c>
      <c r="H2" s="59" t="s">
        <v>10</v>
      </c>
      <c r="I2" s="59"/>
      <c r="J2" s="59"/>
      <c r="K2" s="59"/>
      <c r="L2" s="59"/>
      <c r="M2" s="59"/>
      <c r="N2" s="59"/>
      <c r="O2" s="58"/>
      <c r="P2" s="58"/>
      <c r="Q2" s="58"/>
      <c r="R2" s="58"/>
      <c r="S2" s="58"/>
      <c r="T2" s="58"/>
      <c r="U2" s="58"/>
      <c r="V2" s="58"/>
    </row>
    <row r="3" spans="1:22" ht="14.25" customHeight="1">
      <c r="A3" s="53"/>
      <c r="B3" s="54"/>
      <c r="C3" s="56"/>
      <c r="D3" s="56"/>
      <c r="E3" s="56"/>
      <c r="F3" s="57"/>
      <c r="G3" s="56"/>
      <c r="H3" s="59" t="s">
        <v>11</v>
      </c>
      <c r="I3" s="59"/>
      <c r="J3" s="59"/>
      <c r="K3" s="59"/>
      <c r="L3" s="56" t="s">
        <v>12</v>
      </c>
      <c r="M3" s="56" t="s">
        <v>13</v>
      </c>
      <c r="N3" s="56" t="s">
        <v>14</v>
      </c>
      <c r="O3" s="60" t="s">
        <v>15</v>
      </c>
      <c r="P3" s="60"/>
      <c r="Q3" s="60"/>
      <c r="R3" s="60"/>
      <c r="S3" s="60" t="s">
        <v>16</v>
      </c>
      <c r="T3" s="60"/>
      <c r="U3" s="60" t="s">
        <v>17</v>
      </c>
      <c r="V3" s="60"/>
    </row>
    <row r="4" spans="1:22" ht="111.75" customHeight="1">
      <c r="A4" s="53"/>
      <c r="B4" s="54"/>
      <c r="C4" s="56"/>
      <c r="D4" s="56"/>
      <c r="E4" s="56"/>
      <c r="F4" s="57"/>
      <c r="G4" s="56"/>
      <c r="H4" s="7" t="s">
        <v>18</v>
      </c>
      <c r="I4" s="7" t="s">
        <v>19</v>
      </c>
      <c r="J4" s="8" t="s">
        <v>20</v>
      </c>
      <c r="K4" s="8" t="s">
        <v>21</v>
      </c>
      <c r="L4" s="56"/>
      <c r="M4" s="56"/>
      <c r="N4" s="56"/>
      <c r="O4" s="9" t="s">
        <v>22</v>
      </c>
      <c r="P4" s="10" t="s">
        <v>23</v>
      </c>
      <c r="Q4" s="10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</row>
    <row r="5" spans="1:24" s="14" customFormat="1" ht="17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2"/>
      <c r="Q5" s="12"/>
      <c r="R5" s="11">
        <v>16</v>
      </c>
      <c r="S5" s="11">
        <v>17</v>
      </c>
      <c r="T5" s="11">
        <v>18</v>
      </c>
      <c r="U5" s="11">
        <v>19</v>
      </c>
      <c r="V5" s="11">
        <v>20</v>
      </c>
      <c r="W5" s="13"/>
      <c r="X5" s="13"/>
    </row>
    <row r="6" spans="1:24" s="14" customFormat="1" ht="30" customHeight="1">
      <c r="A6" s="6" t="s">
        <v>30</v>
      </c>
      <c r="B6" s="15" t="s">
        <v>31</v>
      </c>
      <c r="C6" s="16">
        <v>4</v>
      </c>
      <c r="D6" s="16">
        <v>1</v>
      </c>
      <c r="E6" s="16">
        <v>8</v>
      </c>
      <c r="F6" s="16">
        <f aca="true" t="shared" si="0" ref="F6:V6">SUM(F7:F11)</f>
        <v>426</v>
      </c>
      <c r="G6" s="16">
        <f t="shared" si="0"/>
        <v>364</v>
      </c>
      <c r="H6" s="16">
        <f t="shared" si="0"/>
        <v>62</v>
      </c>
      <c r="I6" s="16">
        <f t="shared" si="0"/>
        <v>32</v>
      </c>
      <c r="J6" s="16">
        <f t="shared" si="0"/>
        <v>22</v>
      </c>
      <c r="K6" s="16">
        <f t="shared" si="0"/>
        <v>0</v>
      </c>
      <c r="L6" s="16">
        <f t="shared" si="0"/>
        <v>0</v>
      </c>
      <c r="M6" s="16">
        <f t="shared" si="0"/>
        <v>2</v>
      </c>
      <c r="N6" s="16">
        <f t="shared" si="0"/>
        <v>6</v>
      </c>
      <c r="O6" s="16">
        <f t="shared" si="0"/>
        <v>16</v>
      </c>
      <c r="P6" s="17">
        <f t="shared" si="0"/>
        <v>16</v>
      </c>
      <c r="Q6" s="17">
        <f t="shared" si="0"/>
        <v>6</v>
      </c>
      <c r="R6" s="16">
        <f t="shared" si="0"/>
        <v>22</v>
      </c>
      <c r="S6" s="16">
        <f t="shared" si="0"/>
        <v>14</v>
      </c>
      <c r="T6" s="16">
        <f t="shared" si="0"/>
        <v>6</v>
      </c>
      <c r="U6" s="16">
        <f t="shared" si="0"/>
        <v>4</v>
      </c>
      <c r="V6" s="16">
        <f t="shared" si="0"/>
        <v>0</v>
      </c>
      <c r="W6" s="13">
        <f aca="true" t="shared" si="1" ref="W6:W50">I6+J6+K6+M6+N6</f>
        <v>62</v>
      </c>
      <c r="X6" s="13"/>
    </row>
    <row r="7" spans="1:24" s="14" customFormat="1" ht="18.75" customHeight="1">
      <c r="A7" s="18" t="s">
        <v>32</v>
      </c>
      <c r="B7" s="19" t="s">
        <v>33</v>
      </c>
      <c r="C7" s="20" t="s">
        <v>34</v>
      </c>
      <c r="D7" s="20"/>
      <c r="E7" s="20">
        <v>1</v>
      </c>
      <c r="F7" s="16">
        <v>56</v>
      </c>
      <c r="G7" s="20">
        <f>F7-H7</f>
        <v>44</v>
      </c>
      <c r="H7" s="16">
        <f>SUM(I7:N7)</f>
        <v>12</v>
      </c>
      <c r="I7" s="20">
        <v>10</v>
      </c>
      <c r="J7" s="20">
        <v>2</v>
      </c>
      <c r="K7" s="20"/>
      <c r="L7" s="20"/>
      <c r="M7" s="20"/>
      <c r="N7" s="20"/>
      <c r="O7" s="20">
        <v>8</v>
      </c>
      <c r="P7" s="21">
        <v>4</v>
      </c>
      <c r="Q7" s="21"/>
      <c r="R7" s="16">
        <v>4</v>
      </c>
      <c r="S7" s="16"/>
      <c r="T7" s="16"/>
      <c r="U7" s="11"/>
      <c r="V7" s="11"/>
      <c r="W7" s="13">
        <f t="shared" si="1"/>
        <v>12</v>
      </c>
      <c r="X7" s="13"/>
    </row>
    <row r="8" spans="1:24" s="14" customFormat="1" ht="17.25" customHeight="1">
      <c r="A8" s="18" t="s">
        <v>35</v>
      </c>
      <c r="B8" s="19" t="s">
        <v>36</v>
      </c>
      <c r="C8" s="20"/>
      <c r="D8" s="20" t="s">
        <v>37</v>
      </c>
      <c r="E8" s="20">
        <v>2</v>
      </c>
      <c r="F8" s="16">
        <v>64</v>
      </c>
      <c r="G8" s="20">
        <f>F8-H8</f>
        <v>44</v>
      </c>
      <c r="H8" s="16">
        <f>SUM(I8:N8)</f>
        <v>20</v>
      </c>
      <c r="I8" s="20">
        <v>10</v>
      </c>
      <c r="J8" s="20">
        <v>2</v>
      </c>
      <c r="K8" s="20"/>
      <c r="L8" s="20"/>
      <c r="M8" s="20">
        <v>2</v>
      </c>
      <c r="N8" s="20">
        <v>6</v>
      </c>
      <c r="O8" s="20">
        <v>8</v>
      </c>
      <c r="P8" s="21">
        <v>12</v>
      </c>
      <c r="Q8" s="21"/>
      <c r="R8" s="20">
        <v>12</v>
      </c>
      <c r="S8" s="20"/>
      <c r="T8" s="20"/>
      <c r="U8" s="11"/>
      <c r="V8" s="11"/>
      <c r="W8" s="13">
        <f t="shared" si="1"/>
        <v>20</v>
      </c>
      <c r="X8" s="13"/>
    </row>
    <row r="9" spans="1:24" s="14" customFormat="1" ht="26.25" customHeight="1">
      <c r="A9" s="18" t="s">
        <v>38</v>
      </c>
      <c r="B9" s="22" t="s">
        <v>39</v>
      </c>
      <c r="C9" s="20" t="s">
        <v>40</v>
      </c>
      <c r="D9" s="20"/>
      <c r="E9" s="20">
        <v>4.5</v>
      </c>
      <c r="F9" s="16">
        <v>88</v>
      </c>
      <c r="G9" s="20">
        <f>F9-H9</f>
        <v>72</v>
      </c>
      <c r="H9" s="16">
        <f>SUM(I9:N9)</f>
        <v>16</v>
      </c>
      <c r="I9" s="20">
        <v>0</v>
      </c>
      <c r="J9" s="20">
        <v>16</v>
      </c>
      <c r="K9" s="20"/>
      <c r="L9" s="20"/>
      <c r="M9" s="20"/>
      <c r="N9" s="20"/>
      <c r="O9" s="20"/>
      <c r="P9" s="21"/>
      <c r="Q9" s="21">
        <v>4</v>
      </c>
      <c r="R9" s="20">
        <v>4</v>
      </c>
      <c r="S9" s="20">
        <v>4</v>
      </c>
      <c r="T9" s="20">
        <v>4</v>
      </c>
      <c r="U9" s="11">
        <v>4</v>
      </c>
      <c r="V9" s="11"/>
      <c r="W9" s="13">
        <f t="shared" si="1"/>
        <v>16</v>
      </c>
      <c r="X9" s="13"/>
    </row>
    <row r="10" spans="1:24" s="14" customFormat="1" ht="17.25" customHeight="1">
      <c r="A10" s="18" t="s">
        <v>41</v>
      </c>
      <c r="B10" s="19" t="s">
        <v>42</v>
      </c>
      <c r="C10" s="20" t="s">
        <v>43</v>
      </c>
      <c r="D10" s="20"/>
      <c r="E10" s="20" t="s">
        <v>44</v>
      </c>
      <c r="F10" s="16">
        <v>162</v>
      </c>
      <c r="G10" s="20">
        <f>F10-H10</f>
        <v>156</v>
      </c>
      <c r="H10" s="16">
        <f>SUM(I10:N10)</f>
        <v>6</v>
      </c>
      <c r="I10" s="20">
        <v>6</v>
      </c>
      <c r="J10" s="20">
        <v>0</v>
      </c>
      <c r="K10" s="20"/>
      <c r="L10" s="20"/>
      <c r="M10" s="20"/>
      <c r="N10" s="20"/>
      <c r="O10" s="20"/>
      <c r="P10" s="21"/>
      <c r="Q10" s="21">
        <v>2</v>
      </c>
      <c r="R10" s="20">
        <v>2</v>
      </c>
      <c r="S10" s="20">
        <v>2</v>
      </c>
      <c r="T10" s="20">
        <v>2</v>
      </c>
      <c r="U10" s="11"/>
      <c r="V10" s="11"/>
      <c r="W10" s="13">
        <f t="shared" si="1"/>
        <v>6</v>
      </c>
      <c r="X10" s="13"/>
    </row>
    <row r="11" spans="1:24" s="14" customFormat="1" ht="17.25" customHeight="1">
      <c r="A11" s="18" t="s">
        <v>45</v>
      </c>
      <c r="B11" s="19" t="s">
        <v>46</v>
      </c>
      <c r="C11" s="20" t="s">
        <v>47</v>
      </c>
      <c r="D11" s="20"/>
      <c r="E11" s="20">
        <v>3</v>
      </c>
      <c r="F11" s="16">
        <v>56</v>
      </c>
      <c r="G11" s="20">
        <f>F11-H11</f>
        <v>48</v>
      </c>
      <c r="H11" s="16">
        <f>SUM(I11:N11)</f>
        <v>8</v>
      </c>
      <c r="I11" s="20">
        <v>6</v>
      </c>
      <c r="J11" s="20">
        <v>2</v>
      </c>
      <c r="K11" s="20"/>
      <c r="L11" s="20"/>
      <c r="M11" s="20"/>
      <c r="N11" s="20"/>
      <c r="O11" s="20"/>
      <c r="P11" s="21"/>
      <c r="Q11" s="21"/>
      <c r="R11" s="20"/>
      <c r="S11" s="20">
        <v>8</v>
      </c>
      <c r="T11" s="20"/>
      <c r="U11" s="11"/>
      <c r="V11" s="11"/>
      <c r="W11" s="13">
        <f t="shared" si="1"/>
        <v>8</v>
      </c>
      <c r="X11" s="13"/>
    </row>
    <row r="12" spans="1:24" s="14" customFormat="1" ht="27" customHeight="1">
      <c r="A12" s="6" t="s">
        <v>48</v>
      </c>
      <c r="B12" s="15" t="s">
        <v>49</v>
      </c>
      <c r="C12" s="16">
        <v>1</v>
      </c>
      <c r="D12" s="16">
        <v>1</v>
      </c>
      <c r="E12" s="16">
        <v>2</v>
      </c>
      <c r="F12" s="16">
        <f aca="true" t="shared" si="2" ref="F12:V12">SUM(F13:F14)</f>
        <v>140</v>
      </c>
      <c r="G12" s="20">
        <f t="shared" si="2"/>
        <v>108</v>
      </c>
      <c r="H12" s="16">
        <f t="shared" si="2"/>
        <v>32</v>
      </c>
      <c r="I12" s="16">
        <f t="shared" si="2"/>
        <v>14</v>
      </c>
      <c r="J12" s="16">
        <f t="shared" si="2"/>
        <v>10</v>
      </c>
      <c r="K12" s="16">
        <f t="shared" si="2"/>
        <v>0</v>
      </c>
      <c r="L12" s="16">
        <f t="shared" si="2"/>
        <v>0</v>
      </c>
      <c r="M12" s="16">
        <f t="shared" si="2"/>
        <v>2</v>
      </c>
      <c r="N12" s="16">
        <f t="shared" si="2"/>
        <v>6</v>
      </c>
      <c r="O12" s="16">
        <f t="shared" si="2"/>
        <v>6</v>
      </c>
      <c r="P12" s="17">
        <f t="shared" si="2"/>
        <v>10</v>
      </c>
      <c r="Q12" s="17">
        <f t="shared" si="2"/>
        <v>16</v>
      </c>
      <c r="R12" s="16">
        <f t="shared" si="2"/>
        <v>26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3">
        <f t="shared" si="1"/>
        <v>32</v>
      </c>
      <c r="X12" s="13"/>
    </row>
    <row r="13" spans="1:24" s="14" customFormat="1" ht="17.25" customHeight="1">
      <c r="A13" s="18" t="s">
        <v>50</v>
      </c>
      <c r="B13" s="19" t="s">
        <v>51</v>
      </c>
      <c r="C13" s="20"/>
      <c r="D13" s="20" t="s">
        <v>37</v>
      </c>
      <c r="E13" s="20">
        <v>2</v>
      </c>
      <c r="F13" s="16">
        <v>102</v>
      </c>
      <c r="G13" s="20">
        <f>F13-H13</f>
        <v>78</v>
      </c>
      <c r="H13" s="16">
        <f>SUM(I13:N13)</f>
        <v>24</v>
      </c>
      <c r="I13" s="20">
        <v>8</v>
      </c>
      <c r="J13" s="20">
        <v>8</v>
      </c>
      <c r="K13" s="20"/>
      <c r="L13" s="20"/>
      <c r="M13" s="20">
        <v>2</v>
      </c>
      <c r="N13" s="20">
        <v>6</v>
      </c>
      <c r="O13" s="20">
        <v>6</v>
      </c>
      <c r="P13" s="21">
        <v>10</v>
      </c>
      <c r="Q13" s="21">
        <v>8</v>
      </c>
      <c r="R13" s="20">
        <v>18</v>
      </c>
      <c r="S13" s="20"/>
      <c r="T13" s="20"/>
      <c r="U13" s="11"/>
      <c r="V13" s="11"/>
      <c r="W13" s="13">
        <f t="shared" si="1"/>
        <v>24</v>
      </c>
      <c r="X13" s="13"/>
    </row>
    <row r="14" spans="1:24" s="14" customFormat="1" ht="26.25" customHeight="1">
      <c r="A14" s="18" t="s">
        <v>52</v>
      </c>
      <c r="B14" s="22" t="s">
        <v>53</v>
      </c>
      <c r="C14" s="20" t="s">
        <v>54</v>
      </c>
      <c r="D14" s="20"/>
      <c r="E14" s="20">
        <v>2</v>
      </c>
      <c r="F14" s="16">
        <v>38</v>
      </c>
      <c r="G14" s="20">
        <f>F14-H14</f>
        <v>30</v>
      </c>
      <c r="H14" s="16">
        <f>SUM(I14:N14)</f>
        <v>8</v>
      </c>
      <c r="I14" s="20">
        <v>6</v>
      </c>
      <c r="J14" s="20">
        <v>2</v>
      </c>
      <c r="K14" s="20"/>
      <c r="L14" s="20"/>
      <c r="M14" s="20"/>
      <c r="N14" s="20"/>
      <c r="O14" s="20"/>
      <c r="P14" s="21"/>
      <c r="Q14" s="21">
        <v>8</v>
      </c>
      <c r="R14" s="20">
        <v>8</v>
      </c>
      <c r="S14" s="20"/>
      <c r="T14" s="20"/>
      <c r="U14" s="11"/>
      <c r="V14" s="11"/>
      <c r="W14" s="13">
        <f t="shared" si="1"/>
        <v>8</v>
      </c>
      <c r="X14" s="13"/>
    </row>
    <row r="15" spans="1:24" s="14" customFormat="1" ht="17.25" customHeight="1">
      <c r="A15" s="6" t="s">
        <v>55</v>
      </c>
      <c r="B15" s="23" t="s">
        <v>56</v>
      </c>
      <c r="C15" s="24">
        <f>SUM(C16+C27)</f>
        <v>12</v>
      </c>
      <c r="D15" s="24">
        <f>SUM(D16+D27)</f>
        <v>15</v>
      </c>
      <c r="E15" s="24" t="s">
        <v>57</v>
      </c>
      <c r="F15" s="16">
        <f aca="true" t="shared" si="3" ref="F15:V15">SUM(F27+F16)</f>
        <v>2026</v>
      </c>
      <c r="G15" s="20">
        <f t="shared" si="3"/>
        <v>1090</v>
      </c>
      <c r="H15" s="16">
        <f t="shared" si="3"/>
        <v>402</v>
      </c>
      <c r="I15" s="16">
        <f t="shared" si="3"/>
        <v>162</v>
      </c>
      <c r="J15" s="16">
        <f t="shared" si="3"/>
        <v>124</v>
      </c>
      <c r="K15" s="16">
        <f t="shared" si="3"/>
        <v>36</v>
      </c>
      <c r="L15" s="16">
        <f t="shared" si="3"/>
        <v>504</v>
      </c>
      <c r="M15" s="16">
        <f t="shared" si="3"/>
        <v>20</v>
      </c>
      <c r="N15" s="16">
        <f t="shared" si="3"/>
        <v>90</v>
      </c>
      <c r="O15" s="16">
        <f t="shared" si="3"/>
        <v>34</v>
      </c>
      <c r="P15" s="17">
        <f t="shared" si="3"/>
        <v>58</v>
      </c>
      <c r="Q15" s="17">
        <f t="shared" si="3"/>
        <v>196</v>
      </c>
      <c r="R15" s="16">
        <f t="shared" si="3"/>
        <v>254</v>
      </c>
      <c r="S15" s="16">
        <f t="shared" si="3"/>
        <v>124</v>
      </c>
      <c r="T15" s="16">
        <f t="shared" si="3"/>
        <v>318</v>
      </c>
      <c r="U15" s="16">
        <f t="shared" si="3"/>
        <v>206</v>
      </c>
      <c r="V15" s="16">
        <f t="shared" si="3"/>
        <v>0</v>
      </c>
      <c r="W15" s="13">
        <f t="shared" si="1"/>
        <v>432</v>
      </c>
      <c r="X15" s="13"/>
    </row>
    <row r="16" spans="1:23" ht="26.25" customHeight="1">
      <c r="A16" s="25" t="s">
        <v>58</v>
      </c>
      <c r="B16" s="23" t="s">
        <v>59</v>
      </c>
      <c r="C16" s="26">
        <v>5</v>
      </c>
      <c r="D16" s="26">
        <v>5</v>
      </c>
      <c r="E16" s="26">
        <v>10</v>
      </c>
      <c r="F16" s="16">
        <f aca="true" t="shared" si="4" ref="F16:V16">SUM(F17:F26)</f>
        <v>772</v>
      </c>
      <c r="G16" s="20">
        <f t="shared" si="4"/>
        <v>572</v>
      </c>
      <c r="H16" s="16">
        <f t="shared" si="4"/>
        <v>200</v>
      </c>
      <c r="I16" s="16">
        <f t="shared" si="4"/>
        <v>94</v>
      </c>
      <c r="J16" s="16">
        <f t="shared" si="4"/>
        <v>52</v>
      </c>
      <c r="K16" s="16">
        <f t="shared" si="4"/>
        <v>14</v>
      </c>
      <c r="L16" s="16">
        <f t="shared" si="4"/>
        <v>0</v>
      </c>
      <c r="M16" s="16">
        <f t="shared" si="4"/>
        <v>10</v>
      </c>
      <c r="N16" s="16">
        <f t="shared" si="4"/>
        <v>30</v>
      </c>
      <c r="O16" s="16">
        <f t="shared" si="4"/>
        <v>34</v>
      </c>
      <c r="P16" s="17">
        <f t="shared" si="4"/>
        <v>44</v>
      </c>
      <c r="Q16" s="17">
        <f t="shared" si="4"/>
        <v>8</v>
      </c>
      <c r="R16" s="16">
        <f t="shared" si="4"/>
        <v>52</v>
      </c>
      <c r="S16" s="16">
        <f t="shared" si="4"/>
        <v>58</v>
      </c>
      <c r="T16" s="16">
        <f t="shared" si="4"/>
        <v>10</v>
      </c>
      <c r="U16" s="16">
        <f t="shared" si="4"/>
        <v>46</v>
      </c>
      <c r="V16" s="16">
        <f t="shared" si="4"/>
        <v>0</v>
      </c>
      <c r="W16" s="13">
        <f t="shared" si="1"/>
        <v>200</v>
      </c>
    </row>
    <row r="17" spans="1:23" ht="21" customHeight="1">
      <c r="A17" s="27" t="s">
        <v>60</v>
      </c>
      <c r="B17" s="22" t="s">
        <v>61</v>
      </c>
      <c r="C17" s="20"/>
      <c r="D17" s="20" t="s">
        <v>37</v>
      </c>
      <c r="E17" s="20">
        <v>1</v>
      </c>
      <c r="F17" s="28">
        <v>104</v>
      </c>
      <c r="G17" s="29">
        <f aca="true" t="shared" si="5" ref="G17:G23">F17-H17</f>
        <v>64</v>
      </c>
      <c r="H17" s="28">
        <f aca="true" t="shared" si="6" ref="H17:H26">SUM(I17:N17)</f>
        <v>40</v>
      </c>
      <c r="I17" s="20">
        <v>14</v>
      </c>
      <c r="J17" s="20">
        <v>4</v>
      </c>
      <c r="K17" s="20">
        <v>14</v>
      </c>
      <c r="L17" s="20"/>
      <c r="M17" s="30">
        <v>2</v>
      </c>
      <c r="N17" s="20">
        <v>6</v>
      </c>
      <c r="O17" s="20">
        <v>18</v>
      </c>
      <c r="P17" s="21">
        <v>14</v>
      </c>
      <c r="Q17" s="21">
        <v>8</v>
      </c>
      <c r="R17" s="20">
        <v>22</v>
      </c>
      <c r="S17" s="20"/>
      <c r="T17" s="20"/>
      <c r="U17" s="20"/>
      <c r="V17" s="20"/>
      <c r="W17" s="13">
        <f t="shared" si="1"/>
        <v>40</v>
      </c>
    </row>
    <row r="18" spans="1:23" ht="26.25" customHeight="1">
      <c r="A18" s="27" t="s">
        <v>62</v>
      </c>
      <c r="B18" s="22" t="s">
        <v>63</v>
      </c>
      <c r="C18" s="31"/>
      <c r="D18" s="20" t="s">
        <v>64</v>
      </c>
      <c r="E18" s="20">
        <v>3</v>
      </c>
      <c r="F18" s="28">
        <v>92</v>
      </c>
      <c r="G18" s="29">
        <f t="shared" si="5"/>
        <v>66</v>
      </c>
      <c r="H18" s="28">
        <f t="shared" si="6"/>
        <v>26</v>
      </c>
      <c r="I18" s="20">
        <v>12</v>
      </c>
      <c r="J18" s="20">
        <v>6</v>
      </c>
      <c r="K18" s="20"/>
      <c r="L18" s="20"/>
      <c r="M18" s="30">
        <v>2</v>
      </c>
      <c r="N18" s="20">
        <v>6</v>
      </c>
      <c r="O18" s="20"/>
      <c r="P18" s="21"/>
      <c r="Q18" s="21"/>
      <c r="R18" s="20"/>
      <c r="S18" s="20">
        <v>26</v>
      </c>
      <c r="T18" s="20"/>
      <c r="U18" s="20"/>
      <c r="V18" s="20"/>
      <c r="W18" s="13">
        <f t="shared" si="1"/>
        <v>26</v>
      </c>
    </row>
    <row r="19" spans="1:23" ht="21" customHeight="1">
      <c r="A19" s="27" t="s">
        <v>65</v>
      </c>
      <c r="B19" s="22" t="s">
        <v>66</v>
      </c>
      <c r="C19" s="31"/>
      <c r="D19" s="20" t="s">
        <v>67</v>
      </c>
      <c r="E19" s="20">
        <v>5</v>
      </c>
      <c r="F19" s="28">
        <v>80</v>
      </c>
      <c r="G19" s="29">
        <f t="shared" si="5"/>
        <v>52</v>
      </c>
      <c r="H19" s="28">
        <f t="shared" si="6"/>
        <v>28</v>
      </c>
      <c r="I19" s="20">
        <v>14</v>
      </c>
      <c r="J19" s="20">
        <v>6</v>
      </c>
      <c r="K19" s="20"/>
      <c r="L19" s="20"/>
      <c r="M19" s="30">
        <v>2</v>
      </c>
      <c r="N19" s="20">
        <v>6</v>
      </c>
      <c r="O19" s="16"/>
      <c r="P19" s="17"/>
      <c r="Q19" s="17"/>
      <c r="R19" s="16"/>
      <c r="S19" s="20"/>
      <c r="T19" s="20">
        <v>6</v>
      </c>
      <c r="U19" s="20">
        <v>22</v>
      </c>
      <c r="V19" s="20"/>
      <c r="W19" s="13">
        <f t="shared" si="1"/>
        <v>28</v>
      </c>
    </row>
    <row r="20" spans="1:23" ht="21" customHeight="1">
      <c r="A20" s="27" t="s">
        <v>68</v>
      </c>
      <c r="B20" s="22" t="s">
        <v>69</v>
      </c>
      <c r="C20" s="31"/>
      <c r="D20" s="20" t="s">
        <v>37</v>
      </c>
      <c r="E20" s="20">
        <v>1</v>
      </c>
      <c r="F20" s="28">
        <v>80</v>
      </c>
      <c r="G20" s="29">
        <f t="shared" si="5"/>
        <v>56</v>
      </c>
      <c r="H20" s="28">
        <f t="shared" si="6"/>
        <v>24</v>
      </c>
      <c r="I20" s="20">
        <v>12</v>
      </c>
      <c r="J20" s="20">
        <v>4</v>
      </c>
      <c r="K20" s="20"/>
      <c r="L20" s="20"/>
      <c r="M20" s="30">
        <v>2</v>
      </c>
      <c r="N20" s="20">
        <v>6</v>
      </c>
      <c r="O20" s="20">
        <v>16</v>
      </c>
      <c r="P20" s="21">
        <v>8</v>
      </c>
      <c r="Q20" s="21"/>
      <c r="R20" s="20">
        <v>8</v>
      </c>
      <c r="S20" s="20"/>
      <c r="T20" s="20"/>
      <c r="U20" s="20"/>
      <c r="V20" s="20"/>
      <c r="W20" s="13">
        <f t="shared" si="1"/>
        <v>24</v>
      </c>
    </row>
    <row r="21" spans="1:23" ht="21" customHeight="1">
      <c r="A21" s="27" t="s">
        <v>70</v>
      </c>
      <c r="B21" s="22" t="s">
        <v>71</v>
      </c>
      <c r="C21" s="31" t="s">
        <v>40</v>
      </c>
      <c r="D21" s="20"/>
      <c r="E21" s="20">
        <v>5</v>
      </c>
      <c r="F21" s="28">
        <v>90</v>
      </c>
      <c r="G21" s="29">
        <f t="shared" si="5"/>
        <v>74</v>
      </c>
      <c r="H21" s="28">
        <f t="shared" si="6"/>
        <v>16</v>
      </c>
      <c r="I21" s="20">
        <v>10</v>
      </c>
      <c r="J21" s="20">
        <v>6</v>
      </c>
      <c r="K21" s="20"/>
      <c r="L21" s="20"/>
      <c r="M21" s="30"/>
      <c r="N21" s="20"/>
      <c r="O21" s="20"/>
      <c r="P21" s="21"/>
      <c r="Q21" s="21"/>
      <c r="R21" s="20"/>
      <c r="S21" s="20"/>
      <c r="T21" s="20">
        <v>2</v>
      </c>
      <c r="U21" s="20">
        <v>14</v>
      </c>
      <c r="V21" s="20"/>
      <c r="W21" s="13">
        <f t="shared" si="1"/>
        <v>16</v>
      </c>
    </row>
    <row r="22" spans="1:23" ht="26.25" customHeight="1">
      <c r="A22" s="27" t="s">
        <v>72</v>
      </c>
      <c r="B22" s="22" t="s">
        <v>73</v>
      </c>
      <c r="C22" s="20" t="s">
        <v>47</v>
      </c>
      <c r="D22" s="20"/>
      <c r="E22" s="20">
        <v>3</v>
      </c>
      <c r="F22" s="28">
        <v>44</v>
      </c>
      <c r="G22" s="29">
        <f t="shared" si="5"/>
        <v>34</v>
      </c>
      <c r="H22" s="28">
        <f t="shared" si="6"/>
        <v>10</v>
      </c>
      <c r="I22" s="20">
        <v>4</v>
      </c>
      <c r="J22" s="20">
        <v>6</v>
      </c>
      <c r="K22" s="20"/>
      <c r="L22" s="20"/>
      <c r="M22" s="30"/>
      <c r="N22" s="20"/>
      <c r="O22" s="20"/>
      <c r="P22" s="21"/>
      <c r="Q22" s="21"/>
      <c r="R22" s="20"/>
      <c r="S22" s="20">
        <v>10</v>
      </c>
      <c r="T22" s="20"/>
      <c r="U22" s="20"/>
      <c r="V22" s="20"/>
      <c r="W22" s="13">
        <f t="shared" si="1"/>
        <v>10</v>
      </c>
    </row>
    <row r="23" spans="1:23" ht="26.25" customHeight="1">
      <c r="A23" s="27" t="s">
        <v>74</v>
      </c>
      <c r="B23" s="22" t="s">
        <v>75</v>
      </c>
      <c r="C23" s="31" t="s">
        <v>40</v>
      </c>
      <c r="D23" s="31"/>
      <c r="E23" s="31" t="s">
        <v>76</v>
      </c>
      <c r="F23" s="28">
        <v>52</v>
      </c>
      <c r="G23" s="29">
        <f t="shared" si="5"/>
        <v>40</v>
      </c>
      <c r="H23" s="28">
        <f t="shared" si="6"/>
        <v>12</v>
      </c>
      <c r="I23" s="20">
        <v>10</v>
      </c>
      <c r="J23" s="20">
        <v>2</v>
      </c>
      <c r="K23" s="20"/>
      <c r="L23" s="20"/>
      <c r="M23" s="30"/>
      <c r="N23" s="20"/>
      <c r="O23" s="20"/>
      <c r="P23" s="21"/>
      <c r="Q23" s="21"/>
      <c r="R23" s="20"/>
      <c r="S23" s="20"/>
      <c r="T23" s="20">
        <v>2</v>
      </c>
      <c r="U23" s="20">
        <v>10</v>
      </c>
      <c r="V23" s="20"/>
      <c r="W23" s="13">
        <f t="shared" si="1"/>
        <v>12</v>
      </c>
    </row>
    <row r="24" spans="1:23" ht="68.25" customHeight="1">
      <c r="A24" s="27" t="s">
        <v>77</v>
      </c>
      <c r="B24" s="22" t="s">
        <v>78</v>
      </c>
      <c r="C24" s="20"/>
      <c r="D24" s="31" t="s">
        <v>37</v>
      </c>
      <c r="E24" s="31" t="s">
        <v>79</v>
      </c>
      <c r="F24" s="28">
        <v>106</v>
      </c>
      <c r="G24" s="29">
        <v>84</v>
      </c>
      <c r="H24" s="28">
        <f t="shared" si="6"/>
        <v>22</v>
      </c>
      <c r="I24" s="20">
        <v>4</v>
      </c>
      <c r="J24" s="20">
        <v>10</v>
      </c>
      <c r="K24" s="20"/>
      <c r="L24" s="20"/>
      <c r="M24" s="30">
        <v>2</v>
      </c>
      <c r="N24" s="20">
        <v>6</v>
      </c>
      <c r="O24" s="16"/>
      <c r="P24" s="21">
        <v>22</v>
      </c>
      <c r="Q24" s="21"/>
      <c r="R24" s="20">
        <v>22</v>
      </c>
      <c r="S24" s="20"/>
      <c r="T24" s="16"/>
      <c r="U24" s="20"/>
      <c r="V24" s="20"/>
      <c r="W24" s="13">
        <f t="shared" si="1"/>
        <v>22</v>
      </c>
    </row>
    <row r="25" spans="1:23" ht="21.75" customHeight="1">
      <c r="A25" s="27" t="s">
        <v>80</v>
      </c>
      <c r="B25" s="22" t="s">
        <v>81</v>
      </c>
      <c r="C25" s="20" t="s">
        <v>47</v>
      </c>
      <c r="D25" s="20"/>
      <c r="E25" s="20">
        <v>3</v>
      </c>
      <c r="F25" s="28">
        <v>44</v>
      </c>
      <c r="G25" s="29">
        <f>F25-H25</f>
        <v>34</v>
      </c>
      <c r="H25" s="28">
        <f t="shared" si="6"/>
        <v>10</v>
      </c>
      <c r="I25" s="20">
        <v>6</v>
      </c>
      <c r="J25" s="20">
        <v>4</v>
      </c>
      <c r="K25" s="20"/>
      <c r="L25" s="20"/>
      <c r="M25" s="30"/>
      <c r="N25" s="20"/>
      <c r="O25" s="20"/>
      <c r="P25" s="21"/>
      <c r="Q25" s="21"/>
      <c r="R25" s="20"/>
      <c r="S25" s="20">
        <v>10</v>
      </c>
      <c r="T25" s="16"/>
      <c r="U25" s="20"/>
      <c r="V25" s="20"/>
      <c r="W25" s="13">
        <f t="shared" si="1"/>
        <v>10</v>
      </c>
    </row>
    <row r="26" spans="1:23" ht="27" customHeight="1">
      <c r="A26" s="27" t="s">
        <v>82</v>
      </c>
      <c r="B26" s="22" t="s">
        <v>83</v>
      </c>
      <c r="C26" s="31" t="s">
        <v>47</v>
      </c>
      <c r="D26" s="20"/>
      <c r="E26" s="20">
        <v>3</v>
      </c>
      <c r="F26" s="28">
        <v>80</v>
      </c>
      <c r="G26" s="29">
        <f>F26-H26</f>
        <v>68</v>
      </c>
      <c r="H26" s="28">
        <f t="shared" si="6"/>
        <v>12</v>
      </c>
      <c r="I26" s="20">
        <v>8</v>
      </c>
      <c r="J26" s="20">
        <v>4</v>
      </c>
      <c r="K26" s="20"/>
      <c r="L26" s="20"/>
      <c r="M26" s="30"/>
      <c r="N26" s="20"/>
      <c r="O26" s="20"/>
      <c r="P26" s="21"/>
      <c r="Q26" s="21"/>
      <c r="R26" s="20"/>
      <c r="S26" s="20">
        <v>12</v>
      </c>
      <c r="T26" s="16"/>
      <c r="U26" s="20"/>
      <c r="V26" s="20"/>
      <c r="W26" s="13">
        <f t="shared" si="1"/>
        <v>12</v>
      </c>
    </row>
    <row r="27" spans="1:24" s="33" customFormat="1" ht="22.5" customHeight="1">
      <c r="A27" s="25" t="s">
        <v>84</v>
      </c>
      <c r="B27" s="23" t="s">
        <v>85</v>
      </c>
      <c r="C27" s="24">
        <f>SUM(C28+C32+C37+C41+C46)</f>
        <v>7</v>
      </c>
      <c r="D27" s="24">
        <f>SUM(D28+D32+D37+D41+D46)</f>
        <v>10</v>
      </c>
      <c r="E27" s="24" t="s">
        <v>76</v>
      </c>
      <c r="F27" s="16">
        <f aca="true" t="shared" si="7" ref="F27:M27">SUM(F28+F32+F37+F41+F46)</f>
        <v>1254</v>
      </c>
      <c r="G27" s="20">
        <f t="shared" si="7"/>
        <v>518</v>
      </c>
      <c r="H27" s="16">
        <f t="shared" si="7"/>
        <v>202</v>
      </c>
      <c r="I27" s="16">
        <f t="shared" si="7"/>
        <v>68</v>
      </c>
      <c r="J27" s="16">
        <f t="shared" si="7"/>
        <v>72</v>
      </c>
      <c r="K27" s="16">
        <f t="shared" si="7"/>
        <v>22</v>
      </c>
      <c r="L27" s="16">
        <f t="shared" si="7"/>
        <v>504</v>
      </c>
      <c r="M27" s="16">
        <f t="shared" si="7"/>
        <v>10</v>
      </c>
      <c r="N27" s="16">
        <f aca="true" t="shared" si="8" ref="N27:V27">N28+N32+N37+N41+N46</f>
        <v>60</v>
      </c>
      <c r="O27" s="16">
        <f t="shared" si="8"/>
        <v>0</v>
      </c>
      <c r="P27" s="17">
        <f t="shared" si="8"/>
        <v>14</v>
      </c>
      <c r="Q27" s="17">
        <f t="shared" si="8"/>
        <v>188</v>
      </c>
      <c r="R27" s="16">
        <f t="shared" si="8"/>
        <v>202</v>
      </c>
      <c r="S27" s="16">
        <f t="shared" si="8"/>
        <v>66</v>
      </c>
      <c r="T27" s="16">
        <f t="shared" si="8"/>
        <v>308</v>
      </c>
      <c r="U27" s="16">
        <f t="shared" si="8"/>
        <v>160</v>
      </c>
      <c r="V27" s="16">
        <f t="shared" si="8"/>
        <v>0</v>
      </c>
      <c r="W27" s="13">
        <f t="shared" si="1"/>
        <v>232</v>
      </c>
      <c r="X27" s="32"/>
    </row>
    <row r="28" spans="1:23" ht="52.5" customHeight="1">
      <c r="A28" s="5" t="s">
        <v>86</v>
      </c>
      <c r="B28" s="34" t="s">
        <v>87</v>
      </c>
      <c r="C28" s="24" t="s">
        <v>88</v>
      </c>
      <c r="D28" s="24" t="s">
        <v>79</v>
      </c>
      <c r="E28" s="24"/>
      <c r="F28" s="16">
        <f aca="true" t="shared" si="9" ref="F28:V28">SUM(F29:F31)</f>
        <v>244</v>
      </c>
      <c r="G28" s="20">
        <f t="shared" si="9"/>
        <v>98</v>
      </c>
      <c r="H28" s="16">
        <f t="shared" si="9"/>
        <v>32</v>
      </c>
      <c r="I28" s="16">
        <f t="shared" si="9"/>
        <v>10</v>
      </c>
      <c r="J28" s="16">
        <f t="shared" si="9"/>
        <v>14</v>
      </c>
      <c r="K28" s="16">
        <f t="shared" si="9"/>
        <v>0</v>
      </c>
      <c r="L28" s="16">
        <f t="shared" si="9"/>
        <v>108</v>
      </c>
      <c r="M28" s="16">
        <f t="shared" si="9"/>
        <v>2</v>
      </c>
      <c r="N28" s="16">
        <f t="shared" si="9"/>
        <v>12</v>
      </c>
      <c r="O28" s="16">
        <f t="shared" si="9"/>
        <v>0</v>
      </c>
      <c r="P28" s="17">
        <f t="shared" si="9"/>
        <v>14</v>
      </c>
      <c r="Q28" s="17">
        <f t="shared" si="9"/>
        <v>132</v>
      </c>
      <c r="R28" s="16">
        <f t="shared" si="9"/>
        <v>146</v>
      </c>
      <c r="S28" s="16">
        <f t="shared" si="9"/>
        <v>0</v>
      </c>
      <c r="T28" s="16">
        <f t="shared" si="9"/>
        <v>0</v>
      </c>
      <c r="U28" s="16">
        <f t="shared" si="9"/>
        <v>0</v>
      </c>
      <c r="V28" s="16">
        <f t="shared" si="9"/>
        <v>0</v>
      </c>
      <c r="W28" s="13">
        <f t="shared" si="1"/>
        <v>38</v>
      </c>
    </row>
    <row r="29" spans="1:23" ht="16.5" customHeight="1">
      <c r="A29" s="5"/>
      <c r="B29" s="15" t="s">
        <v>89</v>
      </c>
      <c r="C29" s="31"/>
      <c r="D29" s="31" t="s">
        <v>90</v>
      </c>
      <c r="E29" s="31"/>
      <c r="F29" s="16">
        <v>6</v>
      </c>
      <c r="G29" s="16"/>
      <c r="H29" s="16"/>
      <c r="I29" s="16"/>
      <c r="J29" s="16"/>
      <c r="K29" s="16"/>
      <c r="L29" s="16"/>
      <c r="M29" s="16"/>
      <c r="N29" s="20">
        <v>6</v>
      </c>
      <c r="O29" s="16"/>
      <c r="P29" s="17"/>
      <c r="Q29" s="21">
        <v>6</v>
      </c>
      <c r="R29" s="20">
        <v>6</v>
      </c>
      <c r="S29" s="20"/>
      <c r="T29" s="16"/>
      <c r="U29" s="20"/>
      <c r="V29" s="20"/>
      <c r="W29" s="13">
        <f t="shared" si="1"/>
        <v>6</v>
      </c>
    </row>
    <row r="30" spans="1:23" ht="41.25" customHeight="1">
      <c r="A30" s="35" t="s">
        <v>91</v>
      </c>
      <c r="B30" s="22" t="s">
        <v>92</v>
      </c>
      <c r="C30" s="31"/>
      <c r="D30" s="31" t="s">
        <v>37</v>
      </c>
      <c r="E30" s="31" t="s">
        <v>79</v>
      </c>
      <c r="F30" s="28">
        <v>130</v>
      </c>
      <c r="G30" s="29">
        <f>F30-H30</f>
        <v>98</v>
      </c>
      <c r="H30" s="28">
        <f>SUM(I30:N30)</f>
        <v>32</v>
      </c>
      <c r="I30" s="20">
        <v>10</v>
      </c>
      <c r="J30" s="20">
        <v>14</v>
      </c>
      <c r="K30" s="20"/>
      <c r="L30" s="20"/>
      <c r="M30" s="30">
        <v>2</v>
      </c>
      <c r="N30" s="20">
        <v>6</v>
      </c>
      <c r="O30" s="20"/>
      <c r="P30" s="21">
        <v>14</v>
      </c>
      <c r="Q30" s="21">
        <v>18</v>
      </c>
      <c r="R30" s="20">
        <v>32</v>
      </c>
      <c r="S30" s="16"/>
      <c r="T30" s="20"/>
      <c r="U30" s="20"/>
      <c r="V30" s="20"/>
      <c r="W30" s="13">
        <f t="shared" si="1"/>
        <v>32</v>
      </c>
    </row>
    <row r="31" spans="1:23" ht="20.25" customHeight="1">
      <c r="A31" s="35" t="s">
        <v>93</v>
      </c>
      <c r="B31" s="22" t="s">
        <v>94</v>
      </c>
      <c r="C31" s="31" t="s">
        <v>54</v>
      </c>
      <c r="D31" s="20"/>
      <c r="E31" s="20"/>
      <c r="F31" s="28">
        <v>108</v>
      </c>
      <c r="G31" s="29"/>
      <c r="H31" s="28"/>
      <c r="I31" s="20"/>
      <c r="J31" s="20"/>
      <c r="K31" s="20"/>
      <c r="L31" s="20">
        <v>108</v>
      </c>
      <c r="M31" s="20"/>
      <c r="N31" s="20"/>
      <c r="O31" s="20"/>
      <c r="P31" s="21"/>
      <c r="Q31" s="21">
        <v>108</v>
      </c>
      <c r="R31" s="20">
        <v>108</v>
      </c>
      <c r="S31" s="20"/>
      <c r="T31" s="20"/>
      <c r="U31" s="20"/>
      <c r="V31" s="20"/>
      <c r="W31" s="13">
        <f t="shared" si="1"/>
        <v>0</v>
      </c>
    </row>
    <row r="32" spans="1:23" ht="78" customHeight="1">
      <c r="A32" s="5" t="s">
        <v>95</v>
      </c>
      <c r="B32" s="34" t="s">
        <v>96</v>
      </c>
      <c r="C32" s="24" t="s">
        <v>79</v>
      </c>
      <c r="D32" s="24" t="s">
        <v>79</v>
      </c>
      <c r="E32" s="24"/>
      <c r="F32" s="16">
        <f aca="true" t="shared" si="10" ref="F32:V32">SUM(F33:F36)</f>
        <v>316</v>
      </c>
      <c r="G32" s="20">
        <f t="shared" si="10"/>
        <v>122</v>
      </c>
      <c r="H32" s="16">
        <f t="shared" si="10"/>
        <v>44</v>
      </c>
      <c r="I32" s="16">
        <f t="shared" si="10"/>
        <v>18</v>
      </c>
      <c r="J32" s="16">
        <f t="shared" si="10"/>
        <v>18</v>
      </c>
      <c r="K32" s="16">
        <f t="shared" si="10"/>
        <v>0</v>
      </c>
      <c r="L32" s="16">
        <f t="shared" si="10"/>
        <v>144</v>
      </c>
      <c r="M32" s="16">
        <f t="shared" si="10"/>
        <v>2</v>
      </c>
      <c r="N32" s="16">
        <f t="shared" si="10"/>
        <v>12</v>
      </c>
      <c r="O32" s="16">
        <f t="shared" si="10"/>
        <v>0</v>
      </c>
      <c r="P32" s="17">
        <f t="shared" si="10"/>
        <v>0</v>
      </c>
      <c r="Q32" s="17">
        <f t="shared" si="10"/>
        <v>0</v>
      </c>
      <c r="R32" s="16">
        <f t="shared" si="10"/>
        <v>0</v>
      </c>
      <c r="S32" s="16">
        <f t="shared" si="10"/>
        <v>16</v>
      </c>
      <c r="T32" s="16">
        <f t="shared" si="10"/>
        <v>178</v>
      </c>
      <c r="U32" s="16">
        <f t="shared" si="10"/>
        <v>0</v>
      </c>
      <c r="V32" s="16">
        <f t="shared" si="10"/>
        <v>0</v>
      </c>
      <c r="W32" s="13">
        <f t="shared" si="1"/>
        <v>50</v>
      </c>
    </row>
    <row r="33" spans="1:23" ht="14.25" customHeight="1">
      <c r="A33" s="5"/>
      <c r="B33" s="15" t="s">
        <v>89</v>
      </c>
      <c r="C33" s="31"/>
      <c r="D33" s="31" t="s">
        <v>97</v>
      </c>
      <c r="E33" s="31"/>
      <c r="F33" s="16">
        <v>6</v>
      </c>
      <c r="G33" s="16"/>
      <c r="H33" s="16"/>
      <c r="I33" s="16"/>
      <c r="J33" s="16"/>
      <c r="K33" s="16"/>
      <c r="L33" s="16"/>
      <c r="M33" s="16"/>
      <c r="N33" s="20">
        <v>6</v>
      </c>
      <c r="O33" s="16"/>
      <c r="P33" s="17"/>
      <c r="Q33" s="17"/>
      <c r="R33" s="20"/>
      <c r="S33" s="16"/>
      <c r="T33" s="20">
        <v>6</v>
      </c>
      <c r="U33" s="20"/>
      <c r="V33" s="20"/>
      <c r="W33" s="13">
        <f t="shared" si="1"/>
        <v>6</v>
      </c>
    </row>
    <row r="34" spans="1:23" ht="53.25" customHeight="1">
      <c r="A34" s="35" t="s">
        <v>98</v>
      </c>
      <c r="B34" s="22" t="s">
        <v>99</v>
      </c>
      <c r="C34" s="31"/>
      <c r="D34" s="20" t="s">
        <v>100</v>
      </c>
      <c r="E34" s="20">
        <v>4</v>
      </c>
      <c r="F34" s="28">
        <v>102</v>
      </c>
      <c r="G34" s="29">
        <f>F34-H34</f>
        <v>72</v>
      </c>
      <c r="H34" s="28">
        <f>SUM(I34:N34)</f>
        <v>30</v>
      </c>
      <c r="I34" s="20">
        <v>10</v>
      </c>
      <c r="J34" s="36">
        <v>12</v>
      </c>
      <c r="K34" s="36"/>
      <c r="L34" s="36"/>
      <c r="M34" s="20">
        <v>2</v>
      </c>
      <c r="N34" s="20">
        <v>6</v>
      </c>
      <c r="O34" s="20"/>
      <c r="P34" s="21"/>
      <c r="Q34" s="21"/>
      <c r="R34" s="16"/>
      <c r="S34" s="20">
        <v>8</v>
      </c>
      <c r="T34" s="20">
        <v>22</v>
      </c>
      <c r="U34" s="20"/>
      <c r="V34" s="20"/>
      <c r="W34" s="13">
        <f t="shared" si="1"/>
        <v>30</v>
      </c>
    </row>
    <row r="35" spans="1:23" ht="42" customHeight="1">
      <c r="A35" s="35" t="s">
        <v>101</v>
      </c>
      <c r="B35" s="22" t="s">
        <v>102</v>
      </c>
      <c r="C35" s="31" t="s">
        <v>43</v>
      </c>
      <c r="D35" s="20"/>
      <c r="E35" s="20">
        <v>4</v>
      </c>
      <c r="F35" s="28">
        <v>64</v>
      </c>
      <c r="G35" s="29">
        <f>F35-H35</f>
        <v>50</v>
      </c>
      <c r="H35" s="28">
        <f>SUM(I35:N35)</f>
        <v>14</v>
      </c>
      <c r="I35" s="20">
        <v>8</v>
      </c>
      <c r="J35" s="36">
        <v>6</v>
      </c>
      <c r="K35" s="36"/>
      <c r="L35" s="36"/>
      <c r="M35" s="20"/>
      <c r="N35" s="20"/>
      <c r="O35" s="20"/>
      <c r="P35" s="21"/>
      <c r="Q35" s="21"/>
      <c r="R35" s="16"/>
      <c r="S35" s="20">
        <v>8</v>
      </c>
      <c r="T35" s="20">
        <v>6</v>
      </c>
      <c r="U35" s="20"/>
      <c r="V35" s="20"/>
      <c r="W35" s="13">
        <f t="shared" si="1"/>
        <v>14</v>
      </c>
    </row>
    <row r="36" spans="1:23" ht="14.25" customHeight="1">
      <c r="A36" s="35" t="s">
        <v>103</v>
      </c>
      <c r="B36" s="22" t="s">
        <v>94</v>
      </c>
      <c r="C36" s="31" t="s">
        <v>43</v>
      </c>
      <c r="D36" s="20"/>
      <c r="E36" s="20"/>
      <c r="F36" s="28">
        <v>144</v>
      </c>
      <c r="G36" s="29"/>
      <c r="H36" s="28"/>
      <c r="I36" s="20"/>
      <c r="J36" s="20"/>
      <c r="K36" s="20"/>
      <c r="L36" s="20">
        <v>144</v>
      </c>
      <c r="M36" s="20"/>
      <c r="N36" s="20"/>
      <c r="O36" s="20"/>
      <c r="P36" s="21"/>
      <c r="Q36" s="21"/>
      <c r="R36" s="20"/>
      <c r="S36" s="20"/>
      <c r="T36" s="20">
        <v>144</v>
      </c>
      <c r="U36" s="20"/>
      <c r="V36" s="20"/>
      <c r="W36" s="13">
        <f t="shared" si="1"/>
        <v>0</v>
      </c>
    </row>
    <row r="37" spans="1:23" ht="38.25" customHeight="1">
      <c r="A37" s="5" t="s">
        <v>104</v>
      </c>
      <c r="B37" s="15" t="s">
        <v>105</v>
      </c>
      <c r="C37" s="24" t="s">
        <v>88</v>
      </c>
      <c r="D37" s="24" t="s">
        <v>79</v>
      </c>
      <c r="E37" s="24"/>
      <c r="F37" s="16">
        <f aca="true" t="shared" si="11" ref="F37:V37">SUM(F38:F40)</f>
        <v>162</v>
      </c>
      <c r="G37" s="16">
        <f t="shared" si="11"/>
        <v>60</v>
      </c>
      <c r="H37" s="16">
        <f t="shared" si="11"/>
        <v>24</v>
      </c>
      <c r="I37" s="16">
        <f t="shared" si="11"/>
        <v>10</v>
      </c>
      <c r="J37" s="16">
        <f t="shared" si="11"/>
        <v>6</v>
      </c>
      <c r="K37" s="16">
        <f t="shared" si="11"/>
        <v>0</v>
      </c>
      <c r="L37" s="16">
        <f t="shared" si="11"/>
        <v>72</v>
      </c>
      <c r="M37" s="16">
        <f t="shared" si="11"/>
        <v>2</v>
      </c>
      <c r="N37" s="16">
        <f t="shared" si="11"/>
        <v>12</v>
      </c>
      <c r="O37" s="16">
        <f t="shared" si="11"/>
        <v>0</v>
      </c>
      <c r="P37" s="17">
        <f t="shared" si="11"/>
        <v>0</v>
      </c>
      <c r="Q37" s="17">
        <f t="shared" si="11"/>
        <v>0</v>
      </c>
      <c r="R37" s="16">
        <f t="shared" si="11"/>
        <v>0</v>
      </c>
      <c r="S37" s="16">
        <f t="shared" si="11"/>
        <v>0</v>
      </c>
      <c r="T37" s="16">
        <f t="shared" si="11"/>
        <v>102</v>
      </c>
      <c r="U37" s="16">
        <f t="shared" si="11"/>
        <v>0</v>
      </c>
      <c r="V37" s="16">
        <f t="shared" si="11"/>
        <v>0</v>
      </c>
      <c r="W37" s="13">
        <f t="shared" si="1"/>
        <v>30</v>
      </c>
    </row>
    <row r="38" spans="1:23" ht="15.75" customHeight="1">
      <c r="A38" s="5"/>
      <c r="B38" s="15" t="s">
        <v>89</v>
      </c>
      <c r="C38" s="31"/>
      <c r="D38" s="31" t="s">
        <v>97</v>
      </c>
      <c r="E38" s="31"/>
      <c r="F38" s="16">
        <v>6</v>
      </c>
      <c r="G38" s="20"/>
      <c r="H38" s="16"/>
      <c r="I38" s="16"/>
      <c r="J38" s="16"/>
      <c r="K38" s="16"/>
      <c r="L38" s="16"/>
      <c r="M38" s="16"/>
      <c r="N38" s="20">
        <v>6</v>
      </c>
      <c r="O38" s="16"/>
      <c r="P38" s="17"/>
      <c r="Q38" s="17"/>
      <c r="R38" s="16"/>
      <c r="S38" s="16"/>
      <c r="T38" s="20">
        <v>6</v>
      </c>
      <c r="U38" s="20"/>
      <c r="V38" s="20"/>
      <c r="W38" s="13">
        <f t="shared" si="1"/>
        <v>6</v>
      </c>
    </row>
    <row r="39" spans="1:23" ht="38.25" customHeight="1">
      <c r="A39" s="35" t="s">
        <v>106</v>
      </c>
      <c r="B39" s="22" t="s">
        <v>107</v>
      </c>
      <c r="C39" s="31"/>
      <c r="D39" s="20" t="s">
        <v>100</v>
      </c>
      <c r="E39" s="20">
        <v>4</v>
      </c>
      <c r="F39" s="28">
        <v>84</v>
      </c>
      <c r="G39" s="29">
        <f>F39-H39</f>
        <v>60</v>
      </c>
      <c r="H39" s="28">
        <f>SUM(I39:N39)</f>
        <v>24</v>
      </c>
      <c r="I39" s="20">
        <v>10</v>
      </c>
      <c r="J39" s="20">
        <v>6</v>
      </c>
      <c r="K39" s="20"/>
      <c r="L39" s="20"/>
      <c r="M39" s="20">
        <v>2</v>
      </c>
      <c r="N39" s="20">
        <v>6</v>
      </c>
      <c r="O39" s="20"/>
      <c r="P39" s="21"/>
      <c r="Q39" s="21"/>
      <c r="R39" s="20"/>
      <c r="S39" s="20"/>
      <c r="T39" s="20">
        <v>24</v>
      </c>
      <c r="U39" s="20"/>
      <c r="V39" s="20"/>
      <c r="W39" s="13">
        <f t="shared" si="1"/>
        <v>24</v>
      </c>
    </row>
    <row r="40" spans="1:23" ht="15.75" customHeight="1">
      <c r="A40" s="35" t="s">
        <v>108</v>
      </c>
      <c r="B40" s="22" t="s">
        <v>94</v>
      </c>
      <c r="C40" s="31" t="s">
        <v>43</v>
      </c>
      <c r="D40" s="20"/>
      <c r="E40" s="20"/>
      <c r="F40" s="28">
        <v>72</v>
      </c>
      <c r="G40" s="29"/>
      <c r="H40" s="28"/>
      <c r="I40" s="20"/>
      <c r="J40" s="20"/>
      <c r="K40" s="20"/>
      <c r="L40" s="20">
        <v>72</v>
      </c>
      <c r="M40" s="20"/>
      <c r="N40" s="20"/>
      <c r="O40" s="20"/>
      <c r="P40" s="21"/>
      <c r="Q40" s="21"/>
      <c r="R40" s="30"/>
      <c r="S40" s="20"/>
      <c r="T40" s="20">
        <v>72</v>
      </c>
      <c r="U40" s="20"/>
      <c r="V40" s="20"/>
      <c r="W40" s="13">
        <f t="shared" si="1"/>
        <v>0</v>
      </c>
    </row>
    <row r="41" spans="1:23" ht="38.25" customHeight="1">
      <c r="A41" s="5" t="s">
        <v>109</v>
      </c>
      <c r="B41" s="34" t="s">
        <v>110</v>
      </c>
      <c r="C41" s="24" t="s">
        <v>79</v>
      </c>
      <c r="D41" s="16">
        <v>2</v>
      </c>
      <c r="E41" s="16"/>
      <c r="F41" s="28">
        <f aca="true" t="shared" si="12" ref="F41:O41">SUM(F42:F45)</f>
        <v>362</v>
      </c>
      <c r="G41" s="30">
        <f t="shared" si="12"/>
        <v>174</v>
      </c>
      <c r="H41" s="28">
        <f t="shared" si="12"/>
        <v>74</v>
      </c>
      <c r="I41" s="28">
        <f t="shared" si="12"/>
        <v>22</v>
      </c>
      <c r="J41" s="28">
        <f t="shared" si="12"/>
        <v>22</v>
      </c>
      <c r="K41" s="28">
        <f t="shared" si="12"/>
        <v>22</v>
      </c>
      <c r="L41" s="28">
        <f t="shared" si="12"/>
        <v>108</v>
      </c>
      <c r="M41" s="28">
        <f t="shared" si="12"/>
        <v>2</v>
      </c>
      <c r="N41" s="28">
        <f t="shared" si="12"/>
        <v>12</v>
      </c>
      <c r="O41" s="28">
        <f t="shared" si="12"/>
        <v>0</v>
      </c>
      <c r="P41" s="37"/>
      <c r="Q41" s="37"/>
      <c r="R41" s="28">
        <f>SUM(R42:R45)</f>
        <v>0</v>
      </c>
      <c r="S41" s="28">
        <f>SUM(S42:S45)</f>
        <v>0</v>
      </c>
      <c r="T41" s="28">
        <f>SUM(T42:T45)</f>
        <v>28</v>
      </c>
      <c r="U41" s="28">
        <f>SUM(U42:U45)</f>
        <v>160</v>
      </c>
      <c r="V41" s="28">
        <f>SUM(V42:V45)</f>
        <v>0</v>
      </c>
      <c r="W41" s="13">
        <f t="shared" si="1"/>
        <v>80</v>
      </c>
    </row>
    <row r="42" spans="1:23" ht="12.75" customHeight="1">
      <c r="A42" s="5"/>
      <c r="B42" s="15" t="s">
        <v>89</v>
      </c>
      <c r="C42" s="31"/>
      <c r="D42" s="31" t="s">
        <v>111</v>
      </c>
      <c r="E42" s="31"/>
      <c r="F42" s="28">
        <v>6</v>
      </c>
      <c r="G42" s="28"/>
      <c r="H42" s="28"/>
      <c r="I42" s="28"/>
      <c r="J42" s="28"/>
      <c r="K42" s="28"/>
      <c r="L42" s="28"/>
      <c r="M42" s="28"/>
      <c r="N42" s="30">
        <v>6</v>
      </c>
      <c r="O42" s="28"/>
      <c r="P42" s="37"/>
      <c r="Q42" s="37"/>
      <c r="R42" s="28"/>
      <c r="S42" s="28"/>
      <c r="T42" s="28"/>
      <c r="U42" s="20">
        <v>6</v>
      </c>
      <c r="V42" s="20"/>
      <c r="W42" s="13">
        <f t="shared" si="1"/>
        <v>6</v>
      </c>
    </row>
    <row r="43" spans="1:23" ht="39" customHeight="1">
      <c r="A43" s="35" t="s">
        <v>112</v>
      </c>
      <c r="B43" s="22" t="s">
        <v>113</v>
      </c>
      <c r="C43" s="20" t="s">
        <v>40</v>
      </c>
      <c r="D43" s="38"/>
      <c r="E43" s="20">
        <v>5</v>
      </c>
      <c r="F43" s="28">
        <v>102</v>
      </c>
      <c r="G43" s="29">
        <f>F43-H43</f>
        <v>80</v>
      </c>
      <c r="H43" s="28">
        <f>SUM(I43:N43)</f>
        <v>22</v>
      </c>
      <c r="I43" s="20">
        <v>10</v>
      </c>
      <c r="J43" s="20">
        <v>12</v>
      </c>
      <c r="K43" s="20"/>
      <c r="L43" s="20"/>
      <c r="M43" s="16"/>
      <c r="N43" s="20"/>
      <c r="O43" s="20"/>
      <c r="P43" s="21"/>
      <c r="Q43" s="21"/>
      <c r="R43" s="30"/>
      <c r="S43" s="20"/>
      <c r="T43" s="20">
        <v>6</v>
      </c>
      <c r="U43" s="20">
        <v>16</v>
      </c>
      <c r="V43" s="20"/>
      <c r="W43" s="13">
        <f t="shared" si="1"/>
        <v>22</v>
      </c>
    </row>
    <row r="44" spans="1:23" ht="27" customHeight="1">
      <c r="A44" s="35" t="s">
        <v>114</v>
      </c>
      <c r="B44" s="22" t="s">
        <v>115</v>
      </c>
      <c r="C44" s="31"/>
      <c r="D44" s="20" t="s">
        <v>67</v>
      </c>
      <c r="E44" s="20">
        <v>5</v>
      </c>
      <c r="F44" s="28">
        <v>146</v>
      </c>
      <c r="G44" s="29">
        <f>F44-H44</f>
        <v>94</v>
      </c>
      <c r="H44" s="28">
        <f>SUM(I44:N44)</f>
        <v>52</v>
      </c>
      <c r="I44" s="20">
        <v>12</v>
      </c>
      <c r="J44" s="20">
        <v>10</v>
      </c>
      <c r="K44" s="20">
        <v>22</v>
      </c>
      <c r="L44" s="20"/>
      <c r="M44" s="20">
        <v>2</v>
      </c>
      <c r="N44" s="20">
        <v>6</v>
      </c>
      <c r="O44" s="20"/>
      <c r="P44" s="21"/>
      <c r="Q44" s="21"/>
      <c r="R44" s="30"/>
      <c r="S44" s="20"/>
      <c r="T44" s="20">
        <v>22</v>
      </c>
      <c r="U44" s="20">
        <v>30</v>
      </c>
      <c r="V44" s="20"/>
      <c r="W44" s="13">
        <f t="shared" si="1"/>
        <v>52</v>
      </c>
    </row>
    <row r="45" spans="1:23" ht="15" customHeight="1">
      <c r="A45" s="35" t="s">
        <v>116</v>
      </c>
      <c r="B45" s="22" t="s">
        <v>94</v>
      </c>
      <c r="C45" s="31" t="s">
        <v>40</v>
      </c>
      <c r="D45" s="20"/>
      <c r="E45" s="20"/>
      <c r="F45" s="28">
        <v>108</v>
      </c>
      <c r="G45" s="29"/>
      <c r="H45" s="28"/>
      <c r="I45" s="20"/>
      <c r="J45" s="20"/>
      <c r="K45" s="20"/>
      <c r="L45" s="20">
        <v>108</v>
      </c>
      <c r="M45" s="20"/>
      <c r="N45" s="20"/>
      <c r="O45" s="20"/>
      <c r="P45" s="21"/>
      <c r="Q45" s="21"/>
      <c r="R45" s="30"/>
      <c r="S45" s="20"/>
      <c r="T45" s="20"/>
      <c r="U45" s="20">
        <v>108</v>
      </c>
      <c r="V45" s="20"/>
      <c r="W45" s="13">
        <f t="shared" si="1"/>
        <v>0</v>
      </c>
    </row>
    <row r="46" spans="1:23" ht="27" customHeight="1">
      <c r="A46" s="5" t="s">
        <v>117</v>
      </c>
      <c r="B46" s="15" t="s">
        <v>118</v>
      </c>
      <c r="C46" s="24" t="s">
        <v>88</v>
      </c>
      <c r="D46" s="16">
        <v>2</v>
      </c>
      <c r="E46" s="16"/>
      <c r="F46" s="28">
        <f aca="true" t="shared" si="13" ref="F46:V46">SUM(F47:F50)</f>
        <v>170</v>
      </c>
      <c r="G46" s="28">
        <f t="shared" si="13"/>
        <v>64</v>
      </c>
      <c r="H46" s="28">
        <f t="shared" si="13"/>
        <v>28</v>
      </c>
      <c r="I46" s="28">
        <f t="shared" si="13"/>
        <v>8</v>
      </c>
      <c r="J46" s="28">
        <f t="shared" si="13"/>
        <v>12</v>
      </c>
      <c r="K46" s="28">
        <f t="shared" si="13"/>
        <v>0</v>
      </c>
      <c r="L46" s="28">
        <f t="shared" si="13"/>
        <v>72</v>
      </c>
      <c r="M46" s="28">
        <f t="shared" si="13"/>
        <v>2</v>
      </c>
      <c r="N46" s="28">
        <f t="shared" si="13"/>
        <v>12</v>
      </c>
      <c r="O46" s="28">
        <f t="shared" si="13"/>
        <v>0</v>
      </c>
      <c r="P46" s="37">
        <f t="shared" si="13"/>
        <v>0</v>
      </c>
      <c r="Q46" s="37">
        <f t="shared" si="13"/>
        <v>56</v>
      </c>
      <c r="R46" s="28">
        <f t="shared" si="13"/>
        <v>56</v>
      </c>
      <c r="S46" s="28">
        <f t="shared" si="13"/>
        <v>50</v>
      </c>
      <c r="T46" s="28">
        <f t="shared" si="13"/>
        <v>0</v>
      </c>
      <c r="U46" s="28">
        <f t="shared" si="13"/>
        <v>0</v>
      </c>
      <c r="V46" s="28">
        <f t="shared" si="13"/>
        <v>0</v>
      </c>
      <c r="W46" s="13">
        <f t="shared" si="1"/>
        <v>34</v>
      </c>
    </row>
    <row r="47" spans="1:23" ht="15.75" customHeight="1">
      <c r="A47" s="5"/>
      <c r="B47" s="15" t="s">
        <v>119</v>
      </c>
      <c r="C47" s="31"/>
      <c r="D47" s="20" t="s">
        <v>120</v>
      </c>
      <c r="E47" s="20"/>
      <c r="F47" s="28">
        <v>6</v>
      </c>
      <c r="G47" s="28"/>
      <c r="H47" s="28"/>
      <c r="I47" s="28"/>
      <c r="J47" s="28"/>
      <c r="K47" s="28"/>
      <c r="L47" s="28"/>
      <c r="M47" s="30"/>
      <c r="N47" s="30">
        <v>6</v>
      </c>
      <c r="O47" s="28"/>
      <c r="P47" s="37"/>
      <c r="Q47" s="37"/>
      <c r="R47" s="30"/>
      <c r="S47" s="28">
        <v>6</v>
      </c>
      <c r="T47" s="28"/>
      <c r="U47" s="20"/>
      <c r="V47" s="20"/>
      <c r="W47" s="13">
        <f t="shared" si="1"/>
        <v>6</v>
      </c>
    </row>
    <row r="48" spans="1:23" ht="27" customHeight="1">
      <c r="A48" s="35" t="s">
        <v>121</v>
      </c>
      <c r="B48" s="22" t="s">
        <v>122</v>
      </c>
      <c r="C48" s="31"/>
      <c r="D48" s="20" t="s">
        <v>64</v>
      </c>
      <c r="E48" s="20">
        <v>3</v>
      </c>
      <c r="F48" s="28">
        <v>92</v>
      </c>
      <c r="G48" s="29">
        <f>F48-H48</f>
        <v>64</v>
      </c>
      <c r="H48" s="28">
        <f>SUM(I48:N48)</f>
        <v>28</v>
      </c>
      <c r="I48" s="20">
        <v>8</v>
      </c>
      <c r="J48" s="20">
        <v>12</v>
      </c>
      <c r="K48" s="20"/>
      <c r="L48" s="20"/>
      <c r="M48" s="20">
        <v>2</v>
      </c>
      <c r="N48" s="20">
        <v>6</v>
      </c>
      <c r="O48" s="20"/>
      <c r="P48" s="21"/>
      <c r="Q48" s="21">
        <v>20</v>
      </c>
      <c r="R48" s="30">
        <v>20</v>
      </c>
      <c r="S48" s="20">
        <v>8</v>
      </c>
      <c r="T48" s="20"/>
      <c r="U48" s="20"/>
      <c r="V48" s="20"/>
      <c r="W48" s="13">
        <f t="shared" si="1"/>
        <v>28</v>
      </c>
    </row>
    <row r="49" spans="1:23" ht="15" customHeight="1">
      <c r="A49" s="35" t="s">
        <v>123</v>
      </c>
      <c r="B49" s="22" t="s">
        <v>124</v>
      </c>
      <c r="C49" s="61" t="s">
        <v>54</v>
      </c>
      <c r="D49" s="62"/>
      <c r="E49" s="39"/>
      <c r="F49" s="28">
        <v>36</v>
      </c>
      <c r="G49" s="29"/>
      <c r="H49" s="28"/>
      <c r="I49" s="20"/>
      <c r="J49" s="20"/>
      <c r="K49" s="20"/>
      <c r="L49" s="20">
        <v>36</v>
      </c>
      <c r="M49" s="20"/>
      <c r="N49" s="20"/>
      <c r="O49" s="20"/>
      <c r="P49" s="21"/>
      <c r="Q49" s="21">
        <v>36</v>
      </c>
      <c r="R49" s="30">
        <v>36</v>
      </c>
      <c r="S49" s="20"/>
      <c r="T49" s="20"/>
      <c r="U49" s="20"/>
      <c r="V49" s="20"/>
      <c r="W49" s="13">
        <f t="shared" si="1"/>
        <v>0</v>
      </c>
    </row>
    <row r="50" spans="1:23" ht="15" customHeight="1">
      <c r="A50" s="35" t="s">
        <v>125</v>
      </c>
      <c r="B50" s="22" t="s">
        <v>94</v>
      </c>
      <c r="C50" s="61"/>
      <c r="D50" s="62"/>
      <c r="E50" s="40"/>
      <c r="F50" s="28">
        <v>36</v>
      </c>
      <c r="G50" s="29"/>
      <c r="H50" s="28"/>
      <c r="I50" s="20"/>
      <c r="J50" s="20"/>
      <c r="K50" s="20"/>
      <c r="L50" s="20">
        <v>36</v>
      </c>
      <c r="M50" s="20"/>
      <c r="N50" s="20"/>
      <c r="O50" s="20"/>
      <c r="P50" s="21"/>
      <c r="Q50" s="21"/>
      <c r="R50" s="30"/>
      <c r="S50" s="20">
        <v>36</v>
      </c>
      <c r="T50" s="20"/>
      <c r="U50" s="20"/>
      <c r="V50" s="20"/>
      <c r="W50" s="13">
        <f t="shared" si="1"/>
        <v>0</v>
      </c>
    </row>
    <row r="51" spans="1:23" ht="17.25" customHeight="1">
      <c r="A51" s="35"/>
      <c r="B51" s="15" t="s">
        <v>126</v>
      </c>
      <c r="C51" s="31"/>
      <c r="D51" s="20"/>
      <c r="E51" s="20"/>
      <c r="F51" s="28"/>
      <c r="G51" s="29"/>
      <c r="H51" s="28"/>
      <c r="I51" s="20"/>
      <c r="J51" s="20"/>
      <c r="K51" s="20"/>
      <c r="L51" s="20"/>
      <c r="M51" s="16"/>
      <c r="N51" s="20"/>
      <c r="O51" s="20">
        <v>324</v>
      </c>
      <c r="P51" s="21">
        <v>212</v>
      </c>
      <c r="Q51" s="21">
        <v>216</v>
      </c>
      <c r="R51" s="30">
        <v>336</v>
      </c>
      <c r="S51" s="20">
        <f>354-58</f>
        <v>296</v>
      </c>
      <c r="T51" s="20">
        <f>350-58</f>
        <v>292</v>
      </c>
      <c r="U51" s="20">
        <f>234+80</f>
        <v>314</v>
      </c>
      <c r="V51" s="20"/>
      <c r="W51" s="4">
        <f>SUM(O51:V51)-P51-Q51</f>
        <v>1562</v>
      </c>
    </row>
    <row r="52" spans="1:22" ht="22.5" customHeight="1">
      <c r="A52" s="5" t="s">
        <v>127</v>
      </c>
      <c r="B52" s="15" t="s">
        <v>128</v>
      </c>
      <c r="C52" s="31" t="s">
        <v>40</v>
      </c>
      <c r="D52" s="20"/>
      <c r="E52" s="20"/>
      <c r="F52" s="28">
        <v>144</v>
      </c>
      <c r="G52" s="29"/>
      <c r="H52" s="28"/>
      <c r="I52" s="20"/>
      <c r="J52" s="20"/>
      <c r="K52" s="20"/>
      <c r="L52" s="20">
        <v>144</v>
      </c>
      <c r="M52" s="16"/>
      <c r="N52" s="20"/>
      <c r="O52" s="20"/>
      <c r="P52" s="21"/>
      <c r="Q52" s="21"/>
      <c r="R52" s="30"/>
      <c r="S52" s="20"/>
      <c r="T52" s="20"/>
      <c r="U52" s="20">
        <v>144</v>
      </c>
      <c r="V52" s="20"/>
    </row>
    <row r="53" spans="1:22" ht="28.5" customHeight="1">
      <c r="A53" s="5" t="s">
        <v>129</v>
      </c>
      <c r="B53" s="15" t="s">
        <v>130</v>
      </c>
      <c r="C53" s="20"/>
      <c r="D53" s="20"/>
      <c r="E53" s="20"/>
      <c r="F53" s="16">
        <v>216</v>
      </c>
      <c r="G53" s="29"/>
      <c r="H53" s="16"/>
      <c r="I53" s="20"/>
      <c r="J53" s="20"/>
      <c r="K53" s="20"/>
      <c r="L53" s="20"/>
      <c r="M53" s="20"/>
      <c r="N53" s="20"/>
      <c r="O53" s="20"/>
      <c r="P53" s="21"/>
      <c r="Q53" s="21"/>
      <c r="R53" s="20"/>
      <c r="S53" s="20"/>
      <c r="T53" s="20"/>
      <c r="U53" s="20"/>
      <c r="V53" s="20">
        <v>216</v>
      </c>
    </row>
    <row r="54" spans="1:23" ht="22.5" customHeight="1">
      <c r="A54" s="58" t="s">
        <v>131</v>
      </c>
      <c r="B54" s="58"/>
      <c r="C54" s="16">
        <v>18</v>
      </c>
      <c r="D54" s="24">
        <f>SUM(D15+D12+D6+D52)</f>
        <v>17</v>
      </c>
      <c r="E54" s="24"/>
      <c r="F54" s="16">
        <f aca="true" t="shared" si="14" ref="F54:K54">SUM(F52+F12+F6+F16+F27+F53)</f>
        <v>2952</v>
      </c>
      <c r="G54" s="16">
        <f t="shared" si="14"/>
        <v>1562</v>
      </c>
      <c r="H54" s="16">
        <f t="shared" si="14"/>
        <v>496</v>
      </c>
      <c r="I54" s="16">
        <f t="shared" si="14"/>
        <v>208</v>
      </c>
      <c r="J54" s="16">
        <f t="shared" si="14"/>
        <v>156</v>
      </c>
      <c r="K54" s="16">
        <f t="shared" si="14"/>
        <v>36</v>
      </c>
      <c r="L54" s="16">
        <f>SUM(L27+L52)</f>
        <v>648</v>
      </c>
      <c r="M54" s="16">
        <f>SUM(M52+M12+M6+M16+M27+M53)</f>
        <v>24</v>
      </c>
      <c r="N54" s="16">
        <f>SUM(N52+N12+N6+N16+N27+N53)</f>
        <v>102</v>
      </c>
      <c r="O54" s="16">
        <f aca="true" t="shared" si="15" ref="O54:V54">O6+O12+O15+O51+O52+O53</f>
        <v>380</v>
      </c>
      <c r="P54" s="17">
        <f t="shared" si="15"/>
        <v>296</v>
      </c>
      <c r="Q54" s="17">
        <f t="shared" si="15"/>
        <v>434</v>
      </c>
      <c r="R54" s="16">
        <f t="shared" si="15"/>
        <v>638</v>
      </c>
      <c r="S54" s="16">
        <f t="shared" si="15"/>
        <v>434</v>
      </c>
      <c r="T54" s="16">
        <f t="shared" si="15"/>
        <v>616</v>
      </c>
      <c r="U54" s="16">
        <f t="shared" si="15"/>
        <v>668</v>
      </c>
      <c r="V54" s="16">
        <f t="shared" si="15"/>
        <v>216</v>
      </c>
      <c r="W54" s="41">
        <f aca="true" t="shared" si="16" ref="W54:W64">SUM(O54:V54)-P54-Q54</f>
        <v>2952</v>
      </c>
    </row>
    <row r="55" spans="1:23" ht="14.25" customHeight="1">
      <c r="A55" s="63" t="s">
        <v>132</v>
      </c>
      <c r="B55" s="63"/>
      <c r="C55" s="63"/>
      <c r="D55" s="63"/>
      <c r="E55" s="63"/>
      <c r="F55" s="63"/>
      <c r="G55" s="63"/>
      <c r="H55" s="64" t="s">
        <v>133</v>
      </c>
      <c r="I55" s="65" t="s">
        <v>134</v>
      </c>
      <c r="J55" s="65"/>
      <c r="K55" s="65"/>
      <c r="L55" s="65"/>
      <c r="M55" s="65"/>
      <c r="N55" s="65"/>
      <c r="O55" s="16">
        <f aca="true" t="shared" si="17" ref="O55:V55">O54-O56-O57-O58-O59-O60-O61-O62</f>
        <v>56</v>
      </c>
      <c r="P55" s="16">
        <f t="shared" si="17"/>
        <v>60</v>
      </c>
      <c r="Q55" s="16">
        <f t="shared" si="17"/>
        <v>44</v>
      </c>
      <c r="R55" s="16">
        <f t="shared" si="17"/>
        <v>104</v>
      </c>
      <c r="S55" s="16">
        <f t="shared" si="17"/>
        <v>80</v>
      </c>
      <c r="T55" s="16">
        <f t="shared" si="17"/>
        <v>80</v>
      </c>
      <c r="U55" s="16">
        <f t="shared" si="17"/>
        <v>80</v>
      </c>
      <c r="V55" s="16">
        <f t="shared" si="17"/>
        <v>0</v>
      </c>
      <c r="W55" s="41">
        <f t="shared" si="16"/>
        <v>400</v>
      </c>
    </row>
    <row r="56" spans="1:23" ht="14.25" customHeight="1">
      <c r="A56" s="63"/>
      <c r="B56" s="63"/>
      <c r="C56" s="63"/>
      <c r="D56" s="63"/>
      <c r="E56" s="63"/>
      <c r="F56" s="63"/>
      <c r="G56" s="63"/>
      <c r="H56" s="64"/>
      <c r="I56" s="66" t="s">
        <v>135</v>
      </c>
      <c r="J56" s="66"/>
      <c r="K56" s="66"/>
      <c r="L56" s="66"/>
      <c r="M56" s="66"/>
      <c r="N56" s="66"/>
      <c r="O56" s="16">
        <f>SUM(O49)</f>
        <v>0</v>
      </c>
      <c r="P56" s="16"/>
      <c r="Q56" s="16">
        <v>36</v>
      </c>
      <c r="R56" s="16">
        <f>SUM(R49)</f>
        <v>36</v>
      </c>
      <c r="S56" s="16">
        <f>SUM(S49)</f>
        <v>0</v>
      </c>
      <c r="T56" s="16">
        <f>SUM(T49)</f>
        <v>0</v>
      </c>
      <c r="U56" s="16">
        <f>SUM(U49)</f>
        <v>0</v>
      </c>
      <c r="V56" s="16">
        <f>SUM(V49)</f>
        <v>0</v>
      </c>
      <c r="W56" s="41">
        <f t="shared" si="16"/>
        <v>36</v>
      </c>
    </row>
    <row r="57" spans="1:23" ht="14.25" customHeight="1">
      <c r="A57" s="63"/>
      <c r="B57" s="63"/>
      <c r="C57" s="63"/>
      <c r="D57" s="63"/>
      <c r="E57" s="63"/>
      <c r="F57" s="63"/>
      <c r="G57" s="63"/>
      <c r="H57" s="64"/>
      <c r="I57" s="65" t="s">
        <v>136</v>
      </c>
      <c r="J57" s="65"/>
      <c r="K57" s="65"/>
      <c r="L57" s="65"/>
      <c r="M57" s="65"/>
      <c r="N57" s="65"/>
      <c r="O57" s="16">
        <f>SUM(O45+O40+O36+O31+O50)</f>
        <v>0</v>
      </c>
      <c r="P57" s="16"/>
      <c r="Q57" s="16">
        <v>108</v>
      </c>
      <c r="R57" s="16">
        <f>SUM(R45+R40+R36+R31+R50)</f>
        <v>108</v>
      </c>
      <c r="S57" s="16">
        <f>SUM(S45+S40+S36+S31+S50)</f>
        <v>36</v>
      </c>
      <c r="T57" s="16">
        <f>SUM(T45+T40+T36+T31+T50)</f>
        <v>216</v>
      </c>
      <c r="U57" s="16">
        <f>SUM(U45+U40+U36+U31+U50)</f>
        <v>108</v>
      </c>
      <c r="V57" s="16">
        <f>SUM(V45+V40+V36+V31+V50)</f>
        <v>0</v>
      </c>
      <c r="W57" s="41">
        <f t="shared" si="16"/>
        <v>468</v>
      </c>
    </row>
    <row r="58" spans="1:23" ht="14.25" customHeight="1">
      <c r="A58" s="63"/>
      <c r="B58" s="63"/>
      <c r="C58" s="63"/>
      <c r="D58" s="63"/>
      <c r="E58" s="63"/>
      <c r="F58" s="63"/>
      <c r="G58" s="63"/>
      <c r="H58" s="64"/>
      <c r="I58" s="65" t="s">
        <v>127</v>
      </c>
      <c r="J58" s="65"/>
      <c r="K58" s="65"/>
      <c r="L58" s="65"/>
      <c r="M58" s="65"/>
      <c r="N58" s="65"/>
      <c r="O58" s="16">
        <f>SUM(O52)</f>
        <v>0</v>
      </c>
      <c r="P58" s="16"/>
      <c r="Q58" s="16"/>
      <c r="R58" s="16">
        <f>SUM(R52)</f>
        <v>0</v>
      </c>
      <c r="S58" s="16">
        <f>SUM(S52)</f>
        <v>0</v>
      </c>
      <c r="T58" s="16">
        <f>SUM(T52)</f>
        <v>0</v>
      </c>
      <c r="U58" s="16">
        <f>SUM(U52)</f>
        <v>144</v>
      </c>
      <c r="V58" s="16">
        <f>SUM(V52)</f>
        <v>0</v>
      </c>
      <c r="W58" s="41">
        <f t="shared" si="16"/>
        <v>144</v>
      </c>
    </row>
    <row r="59" spans="1:23" ht="15" customHeight="1">
      <c r="A59" s="63"/>
      <c r="B59" s="63"/>
      <c r="C59" s="63"/>
      <c r="D59" s="63"/>
      <c r="E59" s="63"/>
      <c r="F59" s="63"/>
      <c r="G59" s="63"/>
      <c r="H59" s="64"/>
      <c r="I59" s="58" t="s">
        <v>137</v>
      </c>
      <c r="J59" s="58"/>
      <c r="K59" s="58"/>
      <c r="L59" s="58"/>
      <c r="M59" s="58"/>
      <c r="N59" s="58"/>
      <c r="O59" s="16">
        <v>0</v>
      </c>
      <c r="P59" s="16">
        <v>6</v>
      </c>
      <c r="Q59" s="16">
        <v>6</v>
      </c>
      <c r="R59" s="16">
        <v>12</v>
      </c>
      <c r="S59" s="16">
        <v>4</v>
      </c>
      <c r="T59" s="16">
        <v>4</v>
      </c>
      <c r="U59" s="16">
        <v>4</v>
      </c>
      <c r="V59" s="16">
        <v>0</v>
      </c>
      <c r="W59" s="41">
        <f t="shared" si="16"/>
        <v>24</v>
      </c>
    </row>
    <row r="60" spans="1:23" ht="14.25" customHeight="1">
      <c r="A60" s="63"/>
      <c r="B60" s="63"/>
      <c r="C60" s="63"/>
      <c r="D60" s="63"/>
      <c r="E60" s="63"/>
      <c r="F60" s="63"/>
      <c r="G60" s="63"/>
      <c r="H60" s="64"/>
      <c r="I60" s="58" t="s">
        <v>138</v>
      </c>
      <c r="J60" s="58"/>
      <c r="K60" s="58"/>
      <c r="L60" s="58"/>
      <c r="M60" s="58"/>
      <c r="N60" s="58"/>
      <c r="O60" s="16">
        <v>0</v>
      </c>
      <c r="P60" s="16">
        <v>18</v>
      </c>
      <c r="Q60" s="16">
        <v>24</v>
      </c>
      <c r="R60" s="16">
        <v>42</v>
      </c>
      <c r="S60" s="16">
        <v>18</v>
      </c>
      <c r="T60" s="16">
        <v>24</v>
      </c>
      <c r="U60" s="16">
        <v>18</v>
      </c>
      <c r="V60" s="16">
        <v>0</v>
      </c>
      <c r="W60" s="41">
        <f t="shared" si="16"/>
        <v>102</v>
      </c>
    </row>
    <row r="61" spans="1:23" ht="15" customHeight="1">
      <c r="A61" s="63"/>
      <c r="B61" s="63"/>
      <c r="C61" s="63"/>
      <c r="D61" s="63"/>
      <c r="E61" s="63"/>
      <c r="F61" s="63"/>
      <c r="G61" s="63"/>
      <c r="H61" s="64"/>
      <c r="I61" s="58" t="s">
        <v>139</v>
      </c>
      <c r="J61" s="58"/>
      <c r="K61" s="58"/>
      <c r="L61" s="58"/>
      <c r="M61" s="58"/>
      <c r="N61" s="58"/>
      <c r="O61" s="16">
        <f aca="true" t="shared" si="18" ref="O61:V61">O51</f>
        <v>324</v>
      </c>
      <c r="P61" s="16">
        <f t="shared" si="18"/>
        <v>212</v>
      </c>
      <c r="Q61" s="16">
        <f t="shared" si="18"/>
        <v>216</v>
      </c>
      <c r="R61" s="16">
        <f t="shared" si="18"/>
        <v>336</v>
      </c>
      <c r="S61" s="16">
        <f t="shared" si="18"/>
        <v>296</v>
      </c>
      <c r="T61" s="16">
        <f t="shared" si="18"/>
        <v>292</v>
      </c>
      <c r="U61" s="16">
        <f t="shared" si="18"/>
        <v>314</v>
      </c>
      <c r="V61" s="16">
        <f t="shared" si="18"/>
        <v>0</v>
      </c>
      <c r="W61" s="41">
        <f t="shared" si="16"/>
        <v>1562</v>
      </c>
    </row>
    <row r="62" spans="1:23" ht="18" customHeight="1">
      <c r="A62" s="63"/>
      <c r="B62" s="63"/>
      <c r="C62" s="63"/>
      <c r="D62" s="63"/>
      <c r="E62" s="63"/>
      <c r="F62" s="63"/>
      <c r="G62" s="63"/>
      <c r="H62" s="64"/>
      <c r="I62" s="65" t="s">
        <v>140</v>
      </c>
      <c r="J62" s="65"/>
      <c r="K62" s="65"/>
      <c r="L62" s="65"/>
      <c r="M62" s="65"/>
      <c r="N62" s="65"/>
      <c r="O62" s="16">
        <f>SUM(O53)</f>
        <v>0</v>
      </c>
      <c r="P62" s="16"/>
      <c r="Q62" s="16"/>
      <c r="R62" s="16">
        <f>SUM(R53)</f>
        <v>0</v>
      </c>
      <c r="S62" s="16">
        <f>SUM(S53)</f>
        <v>0</v>
      </c>
      <c r="T62" s="16">
        <f>SUM(T53)</f>
        <v>0</v>
      </c>
      <c r="U62" s="16">
        <f>SUM(U53)</f>
        <v>0</v>
      </c>
      <c r="V62" s="16">
        <f>SUM(V53)</f>
        <v>216</v>
      </c>
      <c r="W62" s="41">
        <f t="shared" si="16"/>
        <v>216</v>
      </c>
    </row>
    <row r="63" spans="1:23" ht="15.75" customHeight="1">
      <c r="A63" s="63"/>
      <c r="B63" s="63"/>
      <c r="C63" s="63"/>
      <c r="D63" s="63"/>
      <c r="E63" s="63"/>
      <c r="F63" s="63"/>
      <c r="G63" s="63"/>
      <c r="H63" s="64"/>
      <c r="I63" s="66" t="s">
        <v>141</v>
      </c>
      <c r="J63" s="66"/>
      <c r="K63" s="66"/>
      <c r="L63" s="66"/>
      <c r="M63" s="66"/>
      <c r="N63" s="66"/>
      <c r="O63" s="16">
        <v>0</v>
      </c>
      <c r="P63" s="16">
        <v>3</v>
      </c>
      <c r="Q63" s="16">
        <v>4</v>
      </c>
      <c r="R63" s="16">
        <v>7</v>
      </c>
      <c r="S63" s="16">
        <v>3</v>
      </c>
      <c r="T63" s="16">
        <v>4</v>
      </c>
      <c r="U63" s="16">
        <v>3</v>
      </c>
      <c r="V63" s="16">
        <v>0</v>
      </c>
      <c r="W63" s="41">
        <f t="shared" si="16"/>
        <v>17</v>
      </c>
    </row>
    <row r="64" spans="1:23" ht="14.25" customHeight="1">
      <c r="A64" s="63"/>
      <c r="B64" s="63"/>
      <c r="C64" s="63"/>
      <c r="D64" s="63"/>
      <c r="E64" s="63"/>
      <c r="F64" s="63"/>
      <c r="G64" s="63"/>
      <c r="H64" s="64"/>
      <c r="I64" s="67" t="s">
        <v>142</v>
      </c>
      <c r="J64" s="67"/>
      <c r="K64" s="67"/>
      <c r="L64" s="67"/>
      <c r="M64" s="67"/>
      <c r="N64" s="67"/>
      <c r="O64" s="16">
        <v>0</v>
      </c>
      <c r="P64" s="16">
        <v>2</v>
      </c>
      <c r="Q64" s="16">
        <v>1</v>
      </c>
      <c r="R64" s="16">
        <v>2</v>
      </c>
      <c r="S64" s="16">
        <v>5</v>
      </c>
      <c r="T64" s="16">
        <v>4</v>
      </c>
      <c r="U64" s="16">
        <v>6</v>
      </c>
      <c r="V64" s="16">
        <v>0</v>
      </c>
      <c r="W64" s="41">
        <f t="shared" si="16"/>
        <v>17</v>
      </c>
    </row>
    <row r="65" spans="1:23" s="4" customFormat="1" ht="14.25">
      <c r="A65" s="42"/>
      <c r="B65" s="43"/>
      <c r="W65" s="41">
        <f>SUM(W55:W64)-W63-W64</f>
        <v>2952</v>
      </c>
    </row>
    <row r="66" spans="1:23" s="4" customFormat="1" ht="14.25">
      <c r="A66" s="42"/>
      <c r="B66" s="43"/>
      <c r="W66" s="41"/>
    </row>
    <row r="67" spans="1:2" s="4" customFormat="1" ht="14.25">
      <c r="A67" s="42"/>
      <c r="B67" s="43"/>
    </row>
    <row r="68" spans="1:2" s="4" customFormat="1" ht="14.25">
      <c r="A68" s="42"/>
      <c r="B68" s="43"/>
    </row>
    <row r="69" spans="1:2" s="4" customFormat="1" ht="14.25">
      <c r="A69" s="42"/>
      <c r="B69" s="43"/>
    </row>
    <row r="70" spans="1:2" s="4" customFormat="1" ht="14.25">
      <c r="A70" s="42"/>
      <c r="B70" s="43"/>
    </row>
    <row r="71" spans="1:2" s="4" customFormat="1" ht="14.25">
      <c r="A71" s="42"/>
      <c r="B71" s="43"/>
    </row>
    <row r="72" spans="1:2" s="4" customFormat="1" ht="14.25">
      <c r="A72" s="42"/>
      <c r="B72" s="43"/>
    </row>
    <row r="73" spans="1:2" s="4" customFormat="1" ht="14.25">
      <c r="A73" s="42"/>
      <c r="B73" s="43"/>
    </row>
    <row r="74" spans="1:2" s="4" customFormat="1" ht="14.25">
      <c r="A74" s="42"/>
      <c r="B74" s="43"/>
    </row>
  </sheetData>
  <sheetProtection selectLockedCells="1" selectUnlockedCells="1"/>
  <mergeCells count="33">
    <mergeCell ref="I64:N64"/>
    <mergeCell ref="I58:N58"/>
    <mergeCell ref="I59:N59"/>
    <mergeCell ref="I60:N60"/>
    <mergeCell ref="I61:N61"/>
    <mergeCell ref="I62:N62"/>
    <mergeCell ref="I63:N63"/>
    <mergeCell ref="S3:T3"/>
    <mergeCell ref="U3:V3"/>
    <mergeCell ref="C49:C50"/>
    <mergeCell ref="D49:D50"/>
    <mergeCell ref="A54:B54"/>
    <mergeCell ref="A55:G64"/>
    <mergeCell ref="H55:H64"/>
    <mergeCell ref="I55:N55"/>
    <mergeCell ref="I56:N56"/>
    <mergeCell ref="I57:N57"/>
    <mergeCell ref="O1:V2"/>
    <mergeCell ref="C2:C4"/>
    <mergeCell ref="D2:D4"/>
    <mergeCell ref="G2:G4"/>
    <mergeCell ref="H2:N2"/>
    <mergeCell ref="H3:K3"/>
    <mergeCell ref="L3:L4"/>
    <mergeCell ref="M3:M4"/>
    <mergeCell ref="N3:N4"/>
    <mergeCell ref="O3:R3"/>
    <mergeCell ref="A1:A4"/>
    <mergeCell ref="B1:B4"/>
    <mergeCell ref="C1:D1"/>
    <mergeCell ref="E1:E4"/>
    <mergeCell ref="F1:F4"/>
    <mergeCell ref="G1:N1"/>
  </mergeCells>
  <printOptions/>
  <pageMargins left="0.19652777777777777" right="0.19652777777777777" top="0.7875" bottom="0.39375" header="0.5118110236220472" footer="0.5118110236220472"/>
  <pageSetup fitToHeight="10" fitToWidth="1" horizontalDpi="300" verticalDpi="300" orientation="landscape" paperSize="9" scale="76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99" zoomScaleSheetLayoutView="99" zoomScalePageLayoutView="0" workbookViewId="0" topLeftCell="A1">
      <selection activeCell="G10" sqref="G10"/>
    </sheetView>
  </sheetViews>
  <sheetFormatPr defaultColWidth="9.140625" defaultRowHeight="12.75"/>
  <cols>
    <col min="2" max="3" width="13.7109375" style="0" customWidth="1"/>
    <col min="4" max="4" width="12.57421875" style="0" customWidth="1"/>
    <col min="5" max="5" width="14.57421875" style="0" customWidth="1"/>
    <col min="6" max="6" width="14.7109375" style="0" customWidth="1"/>
    <col min="7" max="7" width="13.00390625" style="0" customWidth="1"/>
    <col min="8" max="8" width="16.8515625" style="0" customWidth="1"/>
    <col min="9" max="9" width="10.8515625" style="0" customWidth="1"/>
    <col min="10" max="10" width="12.28125" style="0" customWidth="1"/>
  </cols>
  <sheetData>
    <row r="1" spans="1:10" ht="18.75">
      <c r="A1" s="44" t="s">
        <v>143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>
      <c r="A2" s="44"/>
      <c r="B2" s="45"/>
      <c r="C2" s="45"/>
      <c r="D2" s="45"/>
      <c r="E2" s="45"/>
      <c r="F2" s="45"/>
      <c r="G2" s="45"/>
      <c r="H2" s="45"/>
      <c r="I2" s="45"/>
      <c r="J2" s="45"/>
    </row>
    <row r="3" spans="1:10" ht="12.75" customHeight="1">
      <c r="A3" s="68" t="s">
        <v>144</v>
      </c>
      <c r="B3" s="68" t="s">
        <v>145</v>
      </c>
      <c r="C3" s="68" t="s">
        <v>124</v>
      </c>
      <c r="D3" s="69" t="s">
        <v>94</v>
      </c>
      <c r="E3" s="69"/>
      <c r="F3" s="68" t="s">
        <v>126</v>
      </c>
      <c r="G3" s="68" t="s">
        <v>146</v>
      </c>
      <c r="H3" s="68" t="s">
        <v>147</v>
      </c>
      <c r="I3" s="68" t="s">
        <v>133</v>
      </c>
      <c r="J3" s="68" t="s">
        <v>148</v>
      </c>
    </row>
    <row r="4" spans="1:10" ht="12.75">
      <c r="A4" s="68"/>
      <c r="B4" s="68"/>
      <c r="C4" s="68"/>
      <c r="D4" s="69"/>
      <c r="E4" s="69"/>
      <c r="F4" s="68"/>
      <c r="G4" s="68"/>
      <c r="H4" s="68"/>
      <c r="I4" s="68"/>
      <c r="J4" s="68"/>
    </row>
    <row r="5" spans="1:10" ht="33" customHeight="1">
      <c r="A5" s="68"/>
      <c r="B5" s="68"/>
      <c r="C5" s="68"/>
      <c r="D5" s="47" t="s">
        <v>149</v>
      </c>
      <c r="E5" s="46" t="s">
        <v>150</v>
      </c>
      <c r="F5" s="68"/>
      <c r="G5" s="68"/>
      <c r="H5" s="68"/>
      <c r="I5" s="68"/>
      <c r="J5" s="68"/>
    </row>
    <row r="6" spans="1:10" ht="18.75">
      <c r="A6" s="48">
        <v>1</v>
      </c>
      <c r="B6" s="48">
        <v>2</v>
      </c>
      <c r="C6" s="48">
        <v>4</v>
      </c>
      <c r="D6" s="48">
        <v>5</v>
      </c>
      <c r="E6" s="48">
        <v>6</v>
      </c>
      <c r="F6" s="48"/>
      <c r="G6" s="48">
        <v>7</v>
      </c>
      <c r="H6" s="48">
        <v>8</v>
      </c>
      <c r="I6" s="48">
        <v>9</v>
      </c>
      <c r="J6" s="48">
        <v>10</v>
      </c>
    </row>
    <row r="7" spans="1:10" ht="18.75">
      <c r="A7" s="49" t="s">
        <v>151</v>
      </c>
      <c r="B7" s="50">
        <v>162</v>
      </c>
      <c r="C7" s="50">
        <v>36</v>
      </c>
      <c r="D7" s="51">
        <v>108</v>
      </c>
      <c r="E7" s="51">
        <v>0</v>
      </c>
      <c r="F7" s="51">
        <f>324+298</f>
        <v>622</v>
      </c>
      <c r="G7" s="50">
        <v>54</v>
      </c>
      <c r="H7" s="50">
        <v>0</v>
      </c>
      <c r="I7" s="50">
        <f>SUM(B7:H7)</f>
        <v>982</v>
      </c>
      <c r="J7" s="50">
        <v>11</v>
      </c>
    </row>
    <row r="8" spans="1:10" ht="18.75">
      <c r="A8" s="49" t="s">
        <v>152</v>
      </c>
      <c r="B8" s="50">
        <v>160</v>
      </c>
      <c r="C8" s="50">
        <v>0</v>
      </c>
      <c r="D8" s="51">
        <f>216+36</f>
        <v>252</v>
      </c>
      <c r="E8" s="51">
        <v>0</v>
      </c>
      <c r="F8" s="51">
        <f>354+350</f>
        <v>704</v>
      </c>
      <c r="G8" s="50">
        <v>50</v>
      </c>
      <c r="H8" s="50">
        <v>0</v>
      </c>
      <c r="I8" s="50">
        <f>SUM(B8:H8)</f>
        <v>1166</v>
      </c>
      <c r="J8" s="50">
        <v>11</v>
      </c>
    </row>
    <row r="9" spans="1:10" ht="18.75">
      <c r="A9" s="49" t="s">
        <v>153</v>
      </c>
      <c r="B9" s="50">
        <v>80</v>
      </c>
      <c r="C9" s="50">
        <v>0</v>
      </c>
      <c r="D9" s="51">
        <v>108</v>
      </c>
      <c r="E9" s="51">
        <v>144</v>
      </c>
      <c r="F9" s="51">
        <f>234</f>
        <v>234</v>
      </c>
      <c r="G9" s="50">
        <v>22</v>
      </c>
      <c r="H9" s="50">
        <v>216</v>
      </c>
      <c r="I9" s="50">
        <f>SUM(B9:H9)</f>
        <v>804</v>
      </c>
      <c r="J9" s="50">
        <v>2</v>
      </c>
    </row>
    <row r="10" spans="1:10" ht="18.75">
      <c r="A10" s="52" t="s">
        <v>133</v>
      </c>
      <c r="B10" s="52">
        <f aca="true" t="shared" si="0" ref="B10:J10">SUM(B7:B9)</f>
        <v>402</v>
      </c>
      <c r="C10" s="52">
        <f t="shared" si="0"/>
        <v>36</v>
      </c>
      <c r="D10" s="52">
        <f t="shared" si="0"/>
        <v>468</v>
      </c>
      <c r="E10" s="52">
        <f t="shared" si="0"/>
        <v>144</v>
      </c>
      <c r="F10" s="52">
        <f t="shared" si="0"/>
        <v>1560</v>
      </c>
      <c r="G10" s="52">
        <f t="shared" si="0"/>
        <v>126</v>
      </c>
      <c r="H10" s="52">
        <f t="shared" si="0"/>
        <v>216</v>
      </c>
      <c r="I10" s="52">
        <f t="shared" si="0"/>
        <v>2952</v>
      </c>
      <c r="J10" s="52">
        <f t="shared" si="0"/>
        <v>24</v>
      </c>
    </row>
  </sheetData>
  <sheetProtection selectLockedCells="1" selectUnlockedCells="1"/>
  <mergeCells count="9">
    <mergeCell ref="H3:H5"/>
    <mergeCell ref="I3:I5"/>
    <mergeCell ref="J3:J5"/>
    <mergeCell ref="A3:A5"/>
    <mergeCell ref="B3:B5"/>
    <mergeCell ref="C3:C5"/>
    <mergeCell ref="D3:E4"/>
    <mergeCell ref="F3:F5"/>
    <mergeCell ref="G3:G5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2024-04-23T07:46:24Z</dcterms:created>
  <dcterms:modified xsi:type="dcterms:W3CDTF">2024-04-23T07:46:24Z</dcterms:modified>
  <cp:category/>
  <cp:version/>
  <cp:contentType/>
  <cp:contentStatus/>
</cp:coreProperties>
</file>